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192.168.2.246\муниципальный заказ\2025\Аукционы\Кап ремонт ДК Горняк, СМП\"/>
    </mc:Choice>
  </mc:AlternateContent>
  <xr:revisionPtr revIDLastSave="0" documentId="13_ncr:1_{E2508645-0422-4048-B592-609E0438548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СР 1 этап 2025 - НМЦК. Выполне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1" l="1"/>
  <c r="H17" i="1" l="1"/>
  <c r="H16" i="1"/>
  <c r="H15" i="1"/>
  <c r="H14" i="1"/>
  <c r="H13" i="1"/>
  <c r="H11" i="1"/>
  <c r="E11" i="1" l="1"/>
  <c r="G11" i="1" s="1"/>
  <c r="I11" i="1" s="1"/>
  <c r="E12" i="1"/>
  <c r="G12" i="1" s="1"/>
  <c r="I12" i="1" s="1"/>
  <c r="E13" i="1"/>
  <c r="E14" i="1"/>
  <c r="G14" i="1" s="1"/>
  <c r="I14" i="1" s="1"/>
  <c r="E15" i="1"/>
  <c r="G15" i="1" s="1"/>
  <c r="I15" i="1" s="1"/>
  <c r="E16" i="1"/>
  <c r="G16" i="1" s="1"/>
  <c r="I16" i="1" s="1"/>
  <c r="E17" i="1"/>
  <c r="G17" i="1" s="1"/>
  <c r="I17" i="1" s="1"/>
  <c r="E10" i="1"/>
  <c r="G10" i="1" s="1"/>
  <c r="I10" i="1" s="1"/>
  <c r="C18" i="1"/>
  <c r="C19" i="1" s="1"/>
  <c r="C20" i="1" l="1"/>
  <c r="C21" i="1" s="1"/>
  <c r="E18" i="1"/>
  <c r="E19" i="1" s="1"/>
  <c r="G13" i="1"/>
  <c r="G18" i="1" l="1"/>
  <c r="G19" i="1" s="1"/>
  <c r="I13" i="1"/>
  <c r="I18" i="1" s="1"/>
  <c r="I19" i="1" s="1"/>
  <c r="I20" i="1" s="1"/>
  <c r="I21" i="1" s="1"/>
  <c r="G20" i="1"/>
  <c r="G21" i="1" s="1"/>
  <c r="E20" i="1"/>
  <c r="E21" i="1" s="1"/>
</calcChain>
</file>

<file path=xl/sharedStrings.xml><?xml version="1.0" encoding="utf-8"?>
<sst xmlns="http://schemas.openxmlformats.org/spreadsheetml/2006/main" count="51" uniqueCount="50">
  <si>
    <t>Приложение 2</t>
  </si>
  <si>
    <t>Приказа Минстроя России от 23.12.2019 №841/пр</t>
  </si>
  <si>
    <t>РАСЧЕТ НАЧАЛЬНОЙ (МАКСИМАЛЬНОЙ) ЦЕНЫ КОНТРАКТА</t>
  </si>
  <si>
    <t>при осуществлении закупки на выполнение подрядных работ по строительству объекта:</t>
  </si>
  <si>
    <t>Капитальный ремонт ДК "Горняк", по адресу: Свердловская обл., г. Первоуральск, ул. Энгельса, д.12А. 1 этап</t>
  </si>
  <si>
    <t>Наименование работ и затрат</t>
  </si>
  <si>
    <t>Стоимость работ в ценах
на дату утверждения сметной документации на
Пн 30.06.25г.</t>
  </si>
  <si>
    <t>Индекс фактической инфляции</t>
  </si>
  <si>
    <t>Стоимость работ в
ценах на дату формирования начальной (максимальной) цены контракта
Вс 01.06.25г.</t>
  </si>
  <si>
    <t>Индекс прогнозной инфляции на период выполнения работ</t>
  </si>
  <si>
    <t>Демонтажные работы в помещениях 1 этажа</t>
  </si>
  <si>
    <t>Демонтажные работы в помещениях 2 этажа</t>
  </si>
  <si>
    <t>Демонтажные работы в помещениях 3 этажа</t>
  </si>
  <si>
    <t>Капитальный ремонт внутренних сетей отопления</t>
  </si>
  <si>
    <t>Электромонтажные работы</t>
  </si>
  <si>
    <t>Капитальный ремонт системы УКУТ</t>
  </si>
  <si>
    <t>Капитальный ремонт наружных инженерных сетей</t>
  </si>
  <si>
    <t>Утилизация мусора</t>
  </si>
  <si>
    <t>Резерв средств на непредвиденные работы и затраты 2%</t>
  </si>
  <si>
    <t>Стоимость без учета НДС</t>
  </si>
  <si>
    <t>НДС (20%)</t>
  </si>
  <si>
    <t>Стоимость с учетом НДС</t>
  </si>
  <si>
    <t>Уровень цен утверждённой сметной документации</t>
  </si>
  <si>
    <t>II квартал 2025 (Июнь 2025)</t>
  </si>
  <si>
    <t>Дата формирования НМЦК</t>
  </si>
  <si>
    <t>Июнь 2025</t>
  </si>
  <si>
    <t>Начало строительства</t>
  </si>
  <si>
    <t>Август 2025</t>
  </si>
  <si>
    <t>Окончание строительства</t>
  </si>
  <si>
    <t>Декабрь 2025</t>
  </si>
  <si>
    <t>Продолжительность строительства</t>
  </si>
  <si>
    <t>5 месяцев</t>
  </si>
  <si>
    <t>1. Расчет индекса фактической инфляции с использованием ИПЦ Росстата</t>
  </si>
  <si>
    <t>Индекс фактической инфляции не используется</t>
  </si>
  <si>
    <t>2. Расчет индекса прогнозной инфляции</t>
  </si>
  <si>
    <t>Доля сметной стоимости, подлежащая выполнению в 2025г. (5 месяцев/5 месяцев)</t>
  </si>
  <si>
    <t>Годовые индексы прогнозной инфляции:</t>
  </si>
  <si>
    <t>на 2025 год</t>
  </si>
  <si>
    <t>107,8%</t>
  </si>
  <si>
    <t>Ежемесячные индексы прогнозной инфляции:</t>
  </si>
  <si>
    <t>¹²√1,078</t>
  </si>
  <si>
    <t>Индексы прогнозной инфляции на период исполнения контракта:</t>
  </si>
  <si>
    <t>К на 2025 год</t>
  </si>
  <si>
    <t>(1,0063⁶ - 1)/2 + 1</t>
  </si>
  <si>
    <t>Итого индекс прогнозной инфляции:</t>
  </si>
  <si>
    <t>Середа А.В.</t>
  </si>
  <si>
    <t>Рассчитал</t>
  </si>
  <si>
    <t>Индекс доведения до выделенных ЛБО</t>
  </si>
  <si>
    <t>стоимость работ с учетом прогнозного индекса инфляции на период выполнения работ</t>
  </si>
  <si>
    <t>Начальная (максимальная) цена контракта с учетом индекса доведения до выделенных ЛБО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</si>
</sst>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₽_-;\-* #,##0.00\ _₽_-;_-* &quot;-&quot;??\ _₽_-;_-@_-"/>
    <numFmt numFmtId="165" formatCode="0.0000"/>
    <numFmt numFmtId="166" formatCode="0.0000000000"/>
  </numFmts>
  <fonts count="10" x14ac:knownFonts="1">
    <font>
      <sz val="11"/>
      <color rgb="FF000000"/>
      <name val="Calibri"/>
      <charset val="204"/>
    </font>
    <font>
      <sz val="10"/>
      <color rgb="FF000000"/>
      <name val="Calibri"/>
      <charset val="204"/>
    </font>
    <font>
      <sz val="10"/>
      <color rgb="FF000000"/>
      <name val="Arial"/>
      <charset val="204"/>
    </font>
    <font>
      <b/>
      <sz val="12"/>
      <color rgb="FF000000"/>
      <name val="Arial"/>
      <charset val="204"/>
    </font>
    <font>
      <b/>
      <sz val="11"/>
      <color rgb="FF000000"/>
      <name val="Arial"/>
      <charset val="204"/>
    </font>
    <font>
      <b/>
      <sz val="10"/>
      <color rgb="FF000000"/>
      <name val="Arial"/>
      <charset val="204"/>
    </font>
    <font>
      <sz val="9"/>
      <color rgb="FF2F5597"/>
      <name val="Arial"/>
      <charset val="204"/>
    </font>
    <font>
      <sz val="8"/>
      <color rgb="FF000000"/>
      <name val="Arial"/>
      <charset val="204"/>
    </font>
    <font>
      <sz val="11"/>
      <color rgb="FF000000"/>
      <name val="Calibri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2">
    <xf numFmtId="0" fontId="0" fillId="0" borderId="0"/>
    <xf numFmtId="164" fontId="8" fillId="0" borderId="0" applyFont="0" applyFill="0" applyBorder="0" applyAlignment="0" applyProtection="0"/>
  </cellStyleXfs>
  <cellXfs count="59">
    <xf numFmtId="0" fontId="0" fillId="0" borderId="0" xfId="0"/>
    <xf numFmtId="0" fontId="1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/>
    <xf numFmtId="0" fontId="2" fillId="0" borderId="0" xfId="0" applyNumberFormat="1" applyFont="1" applyFill="1" applyBorder="1" applyAlignment="1" applyProtection="1">
      <alignment horizontal="right"/>
    </xf>
    <xf numFmtId="0" fontId="2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1" fontId="2" fillId="0" borderId="5" xfId="0" applyNumberFormat="1" applyFont="1" applyFill="1" applyBorder="1" applyAlignment="1" applyProtection="1">
      <alignment horizontal="center" vertical="top"/>
    </xf>
    <xf numFmtId="165" fontId="2" fillId="0" borderId="5" xfId="0" applyNumberFormat="1" applyFont="1" applyFill="1" applyBorder="1" applyAlignment="1" applyProtection="1">
      <alignment horizontal="center" vertical="top"/>
    </xf>
    <xf numFmtId="0" fontId="2" fillId="0" borderId="5" xfId="0" applyNumberFormat="1" applyFont="1" applyFill="1" applyBorder="1" applyAlignment="1" applyProtection="1">
      <alignment horizontal="center" vertical="top"/>
    </xf>
    <xf numFmtId="0" fontId="5" fillId="0" borderId="8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horizontal="center" vertical="top" wrapText="1"/>
    </xf>
    <xf numFmtId="0" fontId="2" fillId="0" borderId="0" xfId="0" applyNumberFormat="1" applyFont="1" applyFill="1" applyBorder="1" applyAlignment="1" applyProtection="1">
      <alignment horizontal="center" wrapText="1"/>
    </xf>
    <xf numFmtId="0" fontId="2" fillId="0" borderId="0" xfId="0" applyNumberFormat="1" applyFont="1" applyFill="1" applyBorder="1" applyAlignment="1" applyProtection="1">
      <alignment horizontal="center"/>
    </xf>
    <xf numFmtId="0" fontId="5" fillId="0" borderId="0" xfId="0" applyNumberFormat="1" applyFont="1" applyFill="1" applyBorder="1" applyAlignment="1" applyProtection="1">
      <alignment vertical="top"/>
    </xf>
    <xf numFmtId="1" fontId="5" fillId="0" borderId="0" xfId="0" applyNumberFormat="1" applyFont="1" applyFill="1" applyBorder="1" applyAlignment="1" applyProtection="1">
      <alignment horizontal="center"/>
    </xf>
    <xf numFmtId="0" fontId="2" fillId="0" borderId="0" xfId="0" applyNumberFormat="1" applyFont="1" applyFill="1" applyBorder="1" applyAlignment="1" applyProtection="1">
      <alignment horizontal="right" wrapText="1"/>
    </xf>
    <xf numFmtId="0" fontId="5" fillId="0" borderId="0" xfId="0" applyNumberFormat="1" applyFont="1" applyFill="1" applyBorder="1" applyAlignment="1" applyProtection="1">
      <alignment horizontal="right" wrapText="1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6" fillId="0" borderId="0" xfId="0" applyNumberFormat="1" applyFont="1" applyFill="1" applyBorder="1" applyAlignment="1" applyProtection="1">
      <alignment horizontal="right" vertical="center" wrapText="1"/>
    </xf>
    <xf numFmtId="0" fontId="5" fillId="0" borderId="0" xfId="0" applyNumberFormat="1" applyFont="1" applyFill="1" applyBorder="1" applyAlignment="1" applyProtection="1">
      <alignment horizontal="left" vertical="top" wrapText="1"/>
    </xf>
    <xf numFmtId="165" fontId="2" fillId="0" borderId="0" xfId="0" applyNumberFormat="1" applyFont="1" applyFill="1" applyBorder="1" applyAlignment="1" applyProtection="1">
      <alignment horizontal="center" vertical="top"/>
    </xf>
    <xf numFmtId="165" fontId="5" fillId="0" borderId="0" xfId="0" applyNumberFormat="1" applyFont="1" applyFill="1" applyBorder="1" applyAlignment="1" applyProtection="1">
      <alignment horizontal="center" vertical="top" wrapText="1"/>
    </xf>
    <xf numFmtId="0" fontId="1" fillId="0" borderId="0" xfId="0" applyNumberFormat="1" applyFont="1" applyFill="1" applyBorder="1" applyAlignment="1" applyProtection="1">
      <alignment horizontal="center" wrapText="1"/>
    </xf>
    <xf numFmtId="0" fontId="7" fillId="0" borderId="0" xfId="0" applyNumberFormat="1" applyFont="1" applyFill="1" applyBorder="1" applyAlignment="1" applyProtection="1">
      <alignment wrapText="1"/>
    </xf>
    <xf numFmtId="0" fontId="7" fillId="0" borderId="0" xfId="0" applyNumberFormat="1" applyFont="1" applyFill="1" applyBorder="1" applyAlignment="1" applyProtection="1"/>
    <xf numFmtId="164" fontId="2" fillId="0" borderId="5" xfId="1" applyFont="1" applyFill="1" applyBorder="1" applyAlignment="1" applyProtection="1">
      <alignment horizontal="center" vertical="top"/>
    </xf>
    <xf numFmtId="164" fontId="5" fillId="0" borderId="8" xfId="1" applyFont="1" applyFill="1" applyBorder="1" applyAlignment="1" applyProtection="1">
      <alignment horizontal="center" vertical="top"/>
    </xf>
    <xf numFmtId="164" fontId="2" fillId="0" borderId="6" xfId="1" applyFont="1" applyFill="1" applyBorder="1" applyAlignment="1" applyProtection="1">
      <alignment horizontal="center" vertical="top"/>
    </xf>
    <xf numFmtId="164" fontId="5" fillId="0" borderId="9" xfId="1" applyFont="1" applyFill="1" applyBorder="1" applyAlignment="1" applyProtection="1">
      <alignment horizontal="center" vertical="top"/>
    </xf>
    <xf numFmtId="0" fontId="2" fillId="0" borderId="12" xfId="0" applyNumberFormat="1" applyFont="1" applyFill="1" applyBorder="1" applyAlignment="1" applyProtection="1">
      <alignment horizont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1" xfId="0" applyNumberFormat="1" applyFont="1" applyFill="1" applyBorder="1" applyAlignment="1" applyProtection="1">
      <alignment horizontal="center" wrapText="1"/>
    </xf>
    <xf numFmtId="0" fontId="9" fillId="0" borderId="0" xfId="0" applyNumberFormat="1" applyFont="1" applyFill="1" applyBorder="1" applyAlignment="1" applyProtection="1">
      <alignment wrapText="1"/>
    </xf>
    <xf numFmtId="0" fontId="9" fillId="0" borderId="0" xfId="0" applyNumberFormat="1" applyFont="1" applyFill="1" applyBorder="1" applyAlignment="1" applyProtection="1"/>
    <xf numFmtId="0" fontId="0" fillId="0" borderId="5" xfId="0" applyBorder="1"/>
    <xf numFmtId="0" fontId="0" fillId="0" borderId="8" xfId="0" applyBorder="1"/>
    <xf numFmtId="164" fontId="0" fillId="0" borderId="6" xfId="0" applyNumberFormat="1" applyBorder="1"/>
    <xf numFmtId="166" fontId="0" fillId="0" borderId="5" xfId="0" applyNumberFormat="1" applyBorder="1"/>
    <xf numFmtId="0" fontId="5" fillId="0" borderId="0" xfId="0" applyNumberFormat="1" applyFont="1" applyFill="1" applyBorder="1" applyAlignment="1" applyProtection="1">
      <alignment horizontal="right" vertical="top" wrapText="1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right"/>
    </xf>
    <xf numFmtId="0" fontId="5" fillId="0" borderId="0" xfId="0" applyNumberFormat="1" applyFont="1" applyFill="1" applyBorder="1" applyAlignment="1" applyProtection="1">
      <alignment horizontal="left" vertical="top"/>
    </xf>
    <xf numFmtId="1" fontId="2" fillId="0" borderId="0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left" vertical="top"/>
    </xf>
    <xf numFmtId="0" fontId="2" fillId="0" borderId="5" xfId="0" applyNumberFormat="1" applyFont="1" applyFill="1" applyBorder="1" applyAlignment="1" applyProtection="1">
      <alignment horizontal="left" vertical="top"/>
    </xf>
    <xf numFmtId="0" fontId="5" fillId="0" borderId="7" xfId="0" applyNumberFormat="1" applyFont="1" applyFill="1" applyBorder="1" applyAlignment="1" applyProtection="1">
      <alignment horizontal="left" vertical="top"/>
    </xf>
    <xf numFmtId="0" fontId="5" fillId="0" borderId="8" xfId="0" applyNumberFormat="1" applyFont="1" applyFill="1" applyBorder="1" applyAlignment="1" applyProtection="1">
      <alignment horizontal="left"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wrapText="1"/>
    </xf>
    <xf numFmtId="0" fontId="2" fillId="0" borderId="11" xfId="0" applyNumberFormat="1" applyFont="1" applyFill="1" applyBorder="1" applyAlignment="1" applyProtection="1">
      <alignment horizontal="center" wrapText="1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8"/>
  <sheetViews>
    <sheetView tabSelected="1" topLeftCell="A8" workbookViewId="0">
      <selection activeCell="A8" sqref="A8:B8"/>
    </sheetView>
  </sheetViews>
  <sheetFormatPr defaultColWidth="9.140625" defaultRowHeight="12.75" customHeight="1" x14ac:dyDescent="0.2"/>
  <cols>
    <col min="1" max="1" width="4.5703125" style="1" customWidth="1"/>
    <col min="2" max="2" width="58.42578125" style="1" customWidth="1"/>
    <col min="3" max="3" width="17.7109375" style="1" customWidth="1"/>
    <col min="4" max="4" width="14.140625" style="1" customWidth="1"/>
    <col min="5" max="5" width="17.7109375" style="1" customWidth="1"/>
    <col min="6" max="6" width="14.140625" style="1" customWidth="1"/>
    <col min="7" max="7" width="18.42578125" style="1" customWidth="1"/>
    <col min="8" max="8" width="15" style="1" customWidth="1"/>
    <col min="9" max="9" width="15.42578125" style="1" customWidth="1"/>
    <col min="10" max="16384" width="9.140625" style="1"/>
  </cols>
  <sheetData>
    <row r="1" spans="1:9" customFormat="1" ht="15" x14ac:dyDescent="0.25">
      <c r="A1" s="2"/>
      <c r="B1" s="2"/>
      <c r="C1" s="2"/>
      <c r="D1" s="2"/>
      <c r="E1" s="2"/>
      <c r="F1" s="2"/>
      <c r="G1" s="1"/>
      <c r="I1" s="3" t="s">
        <v>0</v>
      </c>
    </row>
    <row r="2" spans="1:9" customFormat="1" ht="15" x14ac:dyDescent="0.25">
      <c r="A2" s="2"/>
      <c r="B2" s="2"/>
      <c r="C2" s="2"/>
      <c r="D2" s="2"/>
      <c r="E2" s="2"/>
      <c r="F2" s="2"/>
      <c r="G2" s="1"/>
      <c r="I2" s="3" t="s">
        <v>1</v>
      </c>
    </row>
    <row r="3" spans="1:9" customFormat="1" ht="15" x14ac:dyDescent="0.25">
      <c r="A3" s="2"/>
      <c r="B3" s="2"/>
      <c r="C3" s="2"/>
      <c r="D3" s="2"/>
      <c r="E3" s="2"/>
      <c r="F3" s="2"/>
      <c r="G3" s="3"/>
    </row>
    <row r="4" spans="1:9" customFormat="1" ht="30.75" customHeight="1" x14ac:dyDescent="0.25">
      <c r="A4" s="2"/>
      <c r="B4" s="56" t="s">
        <v>2</v>
      </c>
      <c r="C4" s="56"/>
      <c r="D4" s="56"/>
      <c r="E4" s="56"/>
      <c r="F4" s="56"/>
      <c r="G4" s="56"/>
    </row>
    <row r="5" spans="1:9" customFormat="1" ht="27" customHeight="1" x14ac:dyDescent="0.25">
      <c r="A5" s="2"/>
      <c r="B5" s="57" t="s">
        <v>3</v>
      </c>
      <c r="C5" s="57"/>
      <c r="D5" s="57"/>
      <c r="E5" s="57"/>
      <c r="F5" s="57"/>
      <c r="G5" s="57"/>
    </row>
    <row r="6" spans="1:9" customFormat="1" ht="27" customHeight="1" x14ac:dyDescent="0.25">
      <c r="A6" s="2"/>
      <c r="B6" s="58" t="s">
        <v>4</v>
      </c>
      <c r="C6" s="58"/>
      <c r="D6" s="58"/>
      <c r="E6" s="58"/>
      <c r="F6" s="58"/>
      <c r="G6" s="58"/>
    </row>
    <row r="7" spans="1:9" customFormat="1" ht="15.75" customHeight="1" thickBot="1" x14ac:dyDescent="0.3">
      <c r="A7" s="2"/>
      <c r="B7" s="5"/>
      <c r="C7" s="5"/>
      <c r="D7" s="5"/>
      <c r="E7" s="5"/>
      <c r="F7" s="5"/>
      <c r="G7" s="5"/>
    </row>
    <row r="8" spans="1:9" customFormat="1" ht="146.25" customHeight="1" thickBot="1" x14ac:dyDescent="0.3">
      <c r="A8" s="52" t="s">
        <v>5</v>
      </c>
      <c r="B8" s="53"/>
      <c r="C8" s="34" t="s">
        <v>6</v>
      </c>
      <c r="D8" s="34" t="s">
        <v>7</v>
      </c>
      <c r="E8" s="34" t="s">
        <v>8</v>
      </c>
      <c r="F8" s="34" t="s">
        <v>9</v>
      </c>
      <c r="G8" s="34" t="s">
        <v>48</v>
      </c>
      <c r="H8" s="34" t="s">
        <v>47</v>
      </c>
      <c r="I8" s="7" t="s">
        <v>49</v>
      </c>
    </row>
    <row r="9" spans="1:9" customFormat="1" ht="15" customHeight="1" x14ac:dyDescent="0.25">
      <c r="A9" s="54">
        <v>1</v>
      </c>
      <c r="B9" s="55"/>
      <c r="C9" s="35">
        <v>2</v>
      </c>
      <c r="D9" s="35">
        <v>3</v>
      </c>
      <c r="E9" s="35">
        <v>4</v>
      </c>
      <c r="F9" s="35">
        <v>5</v>
      </c>
      <c r="G9" s="35">
        <v>6</v>
      </c>
      <c r="H9" s="35">
        <v>7</v>
      </c>
      <c r="I9" s="33">
        <v>8</v>
      </c>
    </row>
    <row r="10" spans="1:9" customFormat="1" ht="15" customHeight="1" x14ac:dyDescent="0.25">
      <c r="A10" s="48" t="s">
        <v>10</v>
      </c>
      <c r="B10" s="49"/>
      <c r="C10" s="29">
        <v>2767893.37</v>
      </c>
      <c r="D10" s="8">
        <v>1</v>
      </c>
      <c r="E10" s="29">
        <f>C10</f>
        <v>2767893.37</v>
      </c>
      <c r="F10" s="9">
        <v>1.0192000000000001</v>
      </c>
      <c r="G10" s="29">
        <f>ROUND(E10*F10,2)</f>
        <v>2821036.92</v>
      </c>
      <c r="H10" s="41">
        <v>0.9997987773</v>
      </c>
      <c r="I10" s="40">
        <f>G10*H10</f>
        <v>2820469.2633341579</v>
      </c>
    </row>
    <row r="11" spans="1:9" customFormat="1" ht="15" customHeight="1" x14ac:dyDescent="0.25">
      <c r="A11" s="48" t="s">
        <v>11</v>
      </c>
      <c r="B11" s="49"/>
      <c r="C11" s="29">
        <v>2277437.27</v>
      </c>
      <c r="D11" s="8">
        <v>1</v>
      </c>
      <c r="E11" s="29">
        <f t="shared" ref="E11:E17" si="0">C11</f>
        <v>2277437.27</v>
      </c>
      <c r="F11" s="9">
        <v>1.0192000000000001</v>
      </c>
      <c r="G11" s="29">
        <f t="shared" ref="G11:G17" si="1">ROUND(E11*F11,2)</f>
        <v>2321164.0699999998</v>
      </c>
      <c r="H11" s="41">
        <f>H10</f>
        <v>0.9997987773</v>
      </c>
      <c r="I11" s="40">
        <f t="shared" ref="I11:I17" si="2">G11*H11</f>
        <v>2320696.9990986916</v>
      </c>
    </row>
    <row r="12" spans="1:9" customFormat="1" ht="15" customHeight="1" x14ac:dyDescent="0.25">
      <c r="A12" s="48" t="s">
        <v>12</v>
      </c>
      <c r="B12" s="49"/>
      <c r="C12" s="29">
        <v>331889.63</v>
      </c>
      <c r="D12" s="8">
        <v>1</v>
      </c>
      <c r="E12" s="29">
        <f t="shared" si="0"/>
        <v>331889.63</v>
      </c>
      <c r="F12" s="9">
        <v>1.0192000000000001</v>
      </c>
      <c r="G12" s="29">
        <f t="shared" si="1"/>
        <v>338261.91</v>
      </c>
      <c r="H12" s="41">
        <f>H10</f>
        <v>0.9997987773</v>
      </c>
      <c r="I12" s="40">
        <f t="shared" si="2"/>
        <v>338193.84402516263</v>
      </c>
    </row>
    <row r="13" spans="1:9" customFormat="1" ht="15" customHeight="1" x14ac:dyDescent="0.25">
      <c r="A13" s="48" t="s">
        <v>13</v>
      </c>
      <c r="B13" s="49"/>
      <c r="C13" s="29">
        <v>5299173.5199999996</v>
      </c>
      <c r="D13" s="8">
        <v>1</v>
      </c>
      <c r="E13" s="29">
        <f t="shared" si="0"/>
        <v>5299173.5199999996</v>
      </c>
      <c r="F13" s="9">
        <v>1.0192000000000001</v>
      </c>
      <c r="G13" s="29">
        <f t="shared" si="1"/>
        <v>5400917.6500000004</v>
      </c>
      <c r="H13" s="41">
        <f>H10</f>
        <v>0.9997987773</v>
      </c>
      <c r="I13" s="40">
        <f t="shared" si="2"/>
        <v>5399830.8627679897</v>
      </c>
    </row>
    <row r="14" spans="1:9" customFormat="1" ht="15" customHeight="1" x14ac:dyDescent="0.25">
      <c r="A14" s="48" t="s">
        <v>14</v>
      </c>
      <c r="B14" s="49"/>
      <c r="C14" s="29">
        <v>2656686</v>
      </c>
      <c r="D14" s="8">
        <v>1</v>
      </c>
      <c r="E14" s="29">
        <f t="shared" si="0"/>
        <v>2656686</v>
      </c>
      <c r="F14" s="9">
        <v>1.0192000000000001</v>
      </c>
      <c r="G14" s="29">
        <f t="shared" si="1"/>
        <v>2707694.37</v>
      </c>
      <c r="H14" s="41">
        <f>H10</f>
        <v>0.9997987773</v>
      </c>
      <c r="I14" s="40">
        <f t="shared" si="2"/>
        <v>2707149.5204280941</v>
      </c>
    </row>
    <row r="15" spans="1:9" customFormat="1" ht="15" customHeight="1" x14ac:dyDescent="0.25">
      <c r="A15" s="48" t="s">
        <v>15</v>
      </c>
      <c r="B15" s="49"/>
      <c r="C15" s="29">
        <v>426584.6</v>
      </c>
      <c r="D15" s="8">
        <v>1</v>
      </c>
      <c r="E15" s="29">
        <f t="shared" si="0"/>
        <v>426584.6</v>
      </c>
      <c r="F15" s="9">
        <v>1.0192000000000001</v>
      </c>
      <c r="G15" s="29">
        <f t="shared" si="1"/>
        <v>434775.02</v>
      </c>
      <c r="H15" s="41">
        <f>H10</f>
        <v>0.9997987773</v>
      </c>
      <c r="I15" s="40">
        <f t="shared" si="2"/>
        <v>434687.53339658305</v>
      </c>
    </row>
    <row r="16" spans="1:9" customFormat="1" ht="15" customHeight="1" x14ac:dyDescent="0.25">
      <c r="A16" s="48" t="s">
        <v>16</v>
      </c>
      <c r="B16" s="49"/>
      <c r="C16" s="29">
        <v>1284036.48</v>
      </c>
      <c r="D16" s="8">
        <v>1</v>
      </c>
      <c r="E16" s="29">
        <f t="shared" si="0"/>
        <v>1284036.48</v>
      </c>
      <c r="F16" s="9">
        <v>1.0192000000000001</v>
      </c>
      <c r="G16" s="29">
        <f t="shared" si="1"/>
        <v>1308689.98</v>
      </c>
      <c r="H16" s="41">
        <f>H10</f>
        <v>0.9997987773</v>
      </c>
      <c r="I16" s="40">
        <f t="shared" si="2"/>
        <v>1308426.6418687615</v>
      </c>
    </row>
    <row r="17" spans="1:9" customFormat="1" ht="15" customHeight="1" x14ac:dyDescent="0.25">
      <c r="A17" s="48" t="s">
        <v>17</v>
      </c>
      <c r="B17" s="49"/>
      <c r="C17" s="29">
        <v>773580</v>
      </c>
      <c r="D17" s="8">
        <v>1</v>
      </c>
      <c r="E17" s="29">
        <f t="shared" si="0"/>
        <v>773580</v>
      </c>
      <c r="F17" s="9">
        <v>1.0192000000000001</v>
      </c>
      <c r="G17" s="29">
        <f t="shared" si="1"/>
        <v>788432.74</v>
      </c>
      <c r="H17" s="41">
        <f>H10</f>
        <v>0.9997987773</v>
      </c>
      <c r="I17" s="40">
        <f t="shared" si="2"/>
        <v>788274.0894352888</v>
      </c>
    </row>
    <row r="18" spans="1:9" customFormat="1" ht="15" customHeight="1" x14ac:dyDescent="0.25">
      <c r="A18" s="48" t="s">
        <v>18</v>
      </c>
      <c r="B18" s="49"/>
      <c r="C18" s="29">
        <f>ROUND(SUM(C10:C17)*0.02,2)</f>
        <v>316345.62</v>
      </c>
      <c r="D18" s="10"/>
      <c r="E18" s="29">
        <f>ROUND(SUM(E10:E17)*0.02,2)</f>
        <v>316345.62</v>
      </c>
      <c r="F18" s="10"/>
      <c r="G18" s="29">
        <f>ROUND(SUM(G10:G17)*0.02,2)</f>
        <v>322419.45</v>
      </c>
      <c r="H18" s="38"/>
      <c r="I18" s="31">
        <f>ROUND(SUM(I10:I17)*0.02,2)</f>
        <v>322354.58</v>
      </c>
    </row>
    <row r="19" spans="1:9" customFormat="1" ht="15" customHeight="1" x14ac:dyDescent="0.25">
      <c r="A19" s="48" t="s">
        <v>19</v>
      </c>
      <c r="B19" s="49"/>
      <c r="C19" s="29">
        <f>SUM(C10:C18)</f>
        <v>16133626.489999998</v>
      </c>
      <c r="D19" s="10"/>
      <c r="E19" s="29">
        <f>SUM(E10:E18)</f>
        <v>16133626.489999998</v>
      </c>
      <c r="F19" s="10"/>
      <c r="G19" s="29">
        <f>SUM(G10:G18)</f>
        <v>16443392.110000001</v>
      </c>
      <c r="H19" s="38"/>
      <c r="I19" s="31">
        <f>SUM(I10:I18)</f>
        <v>16440083.33435473</v>
      </c>
    </row>
    <row r="20" spans="1:9" customFormat="1" ht="15" customHeight="1" x14ac:dyDescent="0.25">
      <c r="A20" s="48" t="s">
        <v>20</v>
      </c>
      <c r="B20" s="49"/>
      <c r="C20" s="29">
        <f>ROUND(C19*0.2,2)</f>
        <v>3226725.3</v>
      </c>
      <c r="D20" s="10"/>
      <c r="E20" s="29">
        <f>ROUND(E19*0.2,2)</f>
        <v>3226725.3</v>
      </c>
      <c r="F20" s="10"/>
      <c r="G20" s="29">
        <f>ROUND(G19*0.2,2)</f>
        <v>3288678.42</v>
      </c>
      <c r="H20" s="38"/>
      <c r="I20" s="31">
        <f>ROUND(I19*0.2,2)</f>
        <v>3288016.67</v>
      </c>
    </row>
    <row r="21" spans="1:9" customFormat="1" ht="15" customHeight="1" thickBot="1" x14ac:dyDescent="0.3">
      <c r="A21" s="50" t="s">
        <v>21</v>
      </c>
      <c r="B21" s="51"/>
      <c r="C21" s="30">
        <f>C19+C20</f>
        <v>19360351.789999999</v>
      </c>
      <c r="D21" s="11"/>
      <c r="E21" s="30">
        <f>E19+E20</f>
        <v>19360351.789999999</v>
      </c>
      <c r="F21" s="11"/>
      <c r="G21" s="30">
        <f>G19+G20</f>
        <v>19732070.530000001</v>
      </c>
      <c r="H21" s="39"/>
      <c r="I21" s="32">
        <f>I19+I20</f>
        <v>19728100.00435473</v>
      </c>
    </row>
    <row r="22" spans="1:9" customFormat="1" ht="15" customHeight="1" x14ac:dyDescent="0.25">
      <c r="A22" s="2"/>
      <c r="B22" s="2"/>
      <c r="C22" s="14"/>
      <c r="D22" s="14"/>
      <c r="E22" s="14"/>
      <c r="F22" s="14"/>
      <c r="G22" s="14"/>
    </row>
    <row r="23" spans="1:9" customFormat="1" ht="12.75" customHeight="1" x14ac:dyDescent="0.25">
      <c r="A23" s="2"/>
      <c r="B23" s="6" t="s">
        <v>22</v>
      </c>
      <c r="C23" s="44" t="s">
        <v>23</v>
      </c>
      <c r="D23" s="44"/>
      <c r="E23" s="13"/>
      <c r="F23" s="14"/>
      <c r="G23" s="14"/>
    </row>
    <row r="24" spans="1:9" customFormat="1" ht="12.75" customHeight="1" x14ac:dyDescent="0.25">
      <c r="A24" s="2"/>
      <c r="B24" s="6" t="s">
        <v>24</v>
      </c>
      <c r="C24" s="12" t="s">
        <v>25</v>
      </c>
      <c r="D24" s="12"/>
      <c r="E24" s="12"/>
      <c r="F24" s="15"/>
      <c r="G24" s="15"/>
    </row>
    <row r="25" spans="1:9" customFormat="1" ht="12.75" customHeight="1" x14ac:dyDescent="0.25">
      <c r="A25" s="2"/>
      <c r="B25" s="6" t="s">
        <v>26</v>
      </c>
      <c r="C25" s="12" t="s">
        <v>27</v>
      </c>
      <c r="D25" s="12"/>
      <c r="E25" s="12"/>
      <c r="F25" s="15"/>
      <c r="G25" s="15"/>
    </row>
    <row r="26" spans="1:9" customFormat="1" ht="12.75" customHeight="1" x14ac:dyDescent="0.25">
      <c r="A26" s="2"/>
      <c r="B26" s="6" t="s">
        <v>28</v>
      </c>
      <c r="C26" s="12" t="s">
        <v>29</v>
      </c>
      <c r="D26" s="12"/>
      <c r="E26" s="12"/>
      <c r="F26" s="15"/>
      <c r="G26" s="15"/>
    </row>
    <row r="27" spans="1:9" customFormat="1" ht="12.75" customHeight="1" x14ac:dyDescent="0.25">
      <c r="A27" s="2"/>
      <c r="B27" s="6" t="s">
        <v>30</v>
      </c>
      <c r="C27" s="44" t="s">
        <v>31</v>
      </c>
      <c r="D27" s="44"/>
      <c r="E27" s="12"/>
      <c r="F27" s="15"/>
      <c r="G27" s="15"/>
    </row>
    <row r="28" spans="1:9" customFormat="1" ht="15" customHeight="1" x14ac:dyDescent="0.25">
      <c r="A28" s="2"/>
      <c r="B28" s="3"/>
      <c r="C28" s="15"/>
      <c r="D28" s="15"/>
      <c r="E28" s="15"/>
      <c r="F28" s="15"/>
      <c r="G28" s="3"/>
    </row>
    <row r="29" spans="1:9" customFormat="1" ht="19.5" customHeight="1" x14ac:dyDescent="0.25">
      <c r="A29" s="16" t="s">
        <v>32</v>
      </c>
      <c r="B29" s="16"/>
      <c r="C29" s="16"/>
      <c r="D29" s="16"/>
      <c r="E29" s="16"/>
      <c r="F29" s="16"/>
      <c r="G29" s="16"/>
    </row>
    <row r="30" spans="1:9" customFormat="1" ht="25.5" customHeight="1" x14ac:dyDescent="0.25">
      <c r="A30" s="2"/>
      <c r="B30" s="45" t="s">
        <v>33</v>
      </c>
      <c r="C30" s="45"/>
      <c r="D30" s="17">
        <v>1</v>
      </c>
      <c r="E30" s="18"/>
      <c r="F30" s="18"/>
      <c r="G30" s="18"/>
    </row>
    <row r="31" spans="1:9" customFormat="1" ht="15" x14ac:dyDescent="0.25">
      <c r="A31" s="2"/>
      <c r="B31" s="19"/>
      <c r="C31" s="19"/>
      <c r="D31" s="18"/>
      <c r="E31" s="18"/>
      <c r="F31" s="18"/>
      <c r="G31" s="18"/>
    </row>
    <row r="32" spans="1:9" s="20" customFormat="1" ht="21" customHeight="1" x14ac:dyDescent="0.25">
      <c r="A32" s="46" t="s">
        <v>34</v>
      </c>
      <c r="B32" s="46"/>
      <c r="C32" s="46"/>
      <c r="D32" s="46"/>
      <c r="E32" s="46"/>
      <c r="F32" s="46"/>
      <c r="G32" s="46"/>
    </row>
    <row r="33" spans="1:7" s="20" customFormat="1" ht="15" customHeight="1" x14ac:dyDescent="0.25">
      <c r="A33" s="4"/>
      <c r="B33" s="21" t="s">
        <v>35</v>
      </c>
      <c r="C33" s="22"/>
      <c r="D33" s="47">
        <v>1</v>
      </c>
      <c r="E33" s="44"/>
      <c r="F33" s="23"/>
      <c r="G33" s="23"/>
    </row>
    <row r="34" spans="1:7" s="20" customFormat="1" ht="15" customHeight="1" x14ac:dyDescent="0.25">
      <c r="A34" s="4"/>
      <c r="B34" s="42" t="s">
        <v>36</v>
      </c>
      <c r="C34" s="42"/>
      <c r="D34" s="23"/>
      <c r="E34" s="23"/>
      <c r="F34" s="23"/>
      <c r="G34" s="23"/>
    </row>
    <row r="35" spans="1:7" s="20" customFormat="1" ht="15" customHeight="1" x14ac:dyDescent="0.25">
      <c r="A35" s="4"/>
      <c r="B35" s="43" t="s">
        <v>37</v>
      </c>
      <c r="C35" s="43"/>
      <c r="D35" s="44"/>
      <c r="E35" s="44"/>
      <c r="F35" s="12" t="s">
        <v>38</v>
      </c>
      <c r="G35" s="23"/>
    </row>
    <row r="36" spans="1:7" s="20" customFormat="1" ht="15" customHeight="1" x14ac:dyDescent="0.25">
      <c r="A36" s="4"/>
      <c r="B36" s="42" t="s">
        <v>39</v>
      </c>
      <c r="C36" s="42"/>
      <c r="D36" s="23"/>
      <c r="E36" s="23"/>
      <c r="F36" s="23"/>
      <c r="G36" s="23"/>
    </row>
    <row r="37" spans="1:7" s="20" customFormat="1" ht="15" customHeight="1" x14ac:dyDescent="0.25">
      <c r="A37" s="4"/>
      <c r="B37" s="43" t="s">
        <v>37</v>
      </c>
      <c r="C37" s="43"/>
      <c r="D37" s="44" t="s">
        <v>40</v>
      </c>
      <c r="E37" s="44"/>
      <c r="F37" s="24">
        <v>1.0063</v>
      </c>
      <c r="G37" s="23"/>
    </row>
    <row r="38" spans="1:7" s="20" customFormat="1" ht="15" customHeight="1" x14ac:dyDescent="0.25">
      <c r="A38" s="4"/>
      <c r="B38" s="42" t="s">
        <v>41</v>
      </c>
      <c r="C38" s="42"/>
      <c r="D38" s="23"/>
      <c r="E38" s="23"/>
      <c r="F38" s="23"/>
      <c r="G38" s="23"/>
    </row>
    <row r="39" spans="1:7" s="20" customFormat="1" ht="15" customHeight="1" x14ac:dyDescent="0.25">
      <c r="A39" s="4"/>
      <c r="B39" s="43" t="s">
        <v>42</v>
      </c>
      <c r="C39" s="43"/>
      <c r="D39" s="44" t="s">
        <v>43</v>
      </c>
      <c r="E39" s="44"/>
      <c r="F39" s="24">
        <v>1.0192000000000001</v>
      </c>
      <c r="G39" s="23"/>
    </row>
    <row r="40" spans="1:7" s="20" customFormat="1" ht="15" customHeight="1" x14ac:dyDescent="0.25">
      <c r="A40" s="4"/>
      <c r="B40" s="42" t="s">
        <v>44</v>
      </c>
      <c r="C40" s="42"/>
      <c r="D40" s="42"/>
      <c r="E40" s="42"/>
      <c r="F40" s="25">
        <v>1.0192000000000001</v>
      </c>
      <c r="G40" s="23"/>
    </row>
    <row r="41" spans="1:7" customFormat="1" ht="15" x14ac:dyDescent="0.25">
      <c r="B41" s="26"/>
      <c r="C41" s="26"/>
      <c r="D41" s="26"/>
      <c r="E41" s="26"/>
      <c r="F41" s="26"/>
      <c r="G41" s="26"/>
    </row>
    <row r="42" spans="1:7" customFormat="1" ht="15" x14ac:dyDescent="0.25">
      <c r="B42" s="36" t="s">
        <v>46</v>
      </c>
      <c r="C42" s="37" t="s">
        <v>45</v>
      </c>
    </row>
    <row r="43" spans="1:7" customFormat="1" ht="15" x14ac:dyDescent="0.25">
      <c r="B43" s="27"/>
      <c r="C43" s="28"/>
    </row>
    <row r="44" spans="1:7" customFormat="1" ht="15" x14ac:dyDescent="0.25">
      <c r="B44" s="27"/>
      <c r="C44" s="28"/>
    </row>
    <row r="45" spans="1:7" customFormat="1" ht="15" x14ac:dyDescent="0.25">
      <c r="B45" s="27"/>
      <c r="C45" s="28"/>
    </row>
    <row r="46" spans="1:7" customFormat="1" ht="15" x14ac:dyDescent="0.25">
      <c r="B46" s="27"/>
      <c r="C46" s="28"/>
    </row>
    <row r="47" spans="1:7" customFormat="1" ht="15" x14ac:dyDescent="0.25">
      <c r="B47" s="27"/>
      <c r="C47" s="28"/>
    </row>
    <row r="48" spans="1:7" customFormat="1" ht="15" x14ac:dyDescent="0.25">
      <c r="B48" s="27"/>
      <c r="C48" s="28"/>
    </row>
  </sheetData>
  <mergeCells count="32">
    <mergeCell ref="A8:B8"/>
    <mergeCell ref="A9:B9"/>
    <mergeCell ref="A10:B10"/>
    <mergeCell ref="A11:B11"/>
    <mergeCell ref="B4:G4"/>
    <mergeCell ref="B5:G5"/>
    <mergeCell ref="B6:G6"/>
    <mergeCell ref="A12:B12"/>
    <mergeCell ref="A13:B13"/>
    <mergeCell ref="A14:B14"/>
    <mergeCell ref="A15:B15"/>
    <mergeCell ref="A16:B16"/>
    <mergeCell ref="A17:B17"/>
    <mergeCell ref="A18:B18"/>
    <mergeCell ref="A19:B19"/>
    <mergeCell ref="A20:B20"/>
    <mergeCell ref="A21:B21"/>
    <mergeCell ref="C23:D23"/>
    <mergeCell ref="C27:D27"/>
    <mergeCell ref="B30:C30"/>
    <mergeCell ref="A32:G32"/>
    <mergeCell ref="D33:E33"/>
    <mergeCell ref="B38:C38"/>
    <mergeCell ref="B39:C39"/>
    <mergeCell ref="D39:E39"/>
    <mergeCell ref="B40:E40"/>
    <mergeCell ref="B34:C34"/>
    <mergeCell ref="B35:C35"/>
    <mergeCell ref="D35:E35"/>
    <mergeCell ref="B36:C36"/>
    <mergeCell ref="B37:C37"/>
    <mergeCell ref="D37:E37"/>
  </mergeCells>
  <pageMargins left="0.25" right="0.25" top="0.75" bottom="0.75" header="0.3" footer="0.3"/>
  <pageSetup paperSize="9" scale="68" fitToHeight="1000" orientation="portrait" r:id="rId1"/>
  <headerFooter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ССР 1 этап 2025 - НМЦК. Выполне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</dc:creator>
  <cp:lastModifiedBy>Шабанова С.С.</cp:lastModifiedBy>
  <cp:lastPrinted>2025-07-21T11:50:21Z</cp:lastPrinted>
  <dcterms:created xsi:type="dcterms:W3CDTF">2020-09-25T12:10:42Z</dcterms:created>
  <dcterms:modified xsi:type="dcterms:W3CDTF">2025-08-05T05:19:11Z</dcterms:modified>
</cp:coreProperties>
</file>