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Объекты строительства\! проекты ПМКУ УКС\!!2025\Горняк\1 этап 2025\"/>
    </mc:Choice>
  </mc:AlternateContent>
  <bookViews>
    <workbookView xWindow="0" yWindow="0" windowWidth="29625" windowHeight="15270"/>
  </bookViews>
  <sheets>
    <sheet name="Смета контракта" sheetId="1" r:id="rId1"/>
  </sheets>
  <definedNames>
    <definedName name="_xlnm.Print_Titles" localSheetId="0">'Смета контракта'!$11:$11</definedName>
  </definedNames>
  <calcPr calcId="162913"/>
</workbook>
</file>

<file path=xl/calcChain.xml><?xml version="1.0" encoding="utf-8"?>
<calcChain xmlns="http://schemas.openxmlformats.org/spreadsheetml/2006/main">
  <c r="H23" i="1" l="1"/>
  <c r="G16" i="1"/>
  <c r="G15" i="1"/>
  <c r="G14" i="1"/>
  <c r="G13" i="1"/>
  <c r="G20" i="1"/>
  <c r="G19" i="1"/>
  <c r="G18" i="1"/>
  <c r="G17" i="1"/>
  <c r="H14" i="1" l="1"/>
  <c r="H15" i="1"/>
  <c r="H16" i="1"/>
  <c r="H17" i="1"/>
  <c r="H18" i="1"/>
  <c r="H19" i="1"/>
  <c r="H20" i="1"/>
  <c r="H13" i="1" l="1"/>
  <c r="H21" i="1" s="1"/>
  <c r="H22" i="1" s="1"/>
  <c r="H25" i="1" l="1"/>
  <c r="H24" i="1"/>
  <c r="H26" i="1" s="1"/>
</calcChain>
</file>

<file path=xl/sharedStrings.xml><?xml version="1.0" encoding="utf-8"?>
<sst xmlns="http://schemas.openxmlformats.org/spreadsheetml/2006/main" count="45" uniqueCount="30">
  <si>
    <t>Приложение № 6</t>
  </si>
  <si>
    <t>Утверждено приказом № 841/пр от 23 декабря 2019 г. Минстроя РФ</t>
  </si>
  <si>
    <t>Проект сметы контракта</t>
  </si>
  <si>
    <t/>
  </si>
  <si>
    <t>(наименование объекта)</t>
  </si>
  <si>
    <t>№пп</t>
  </si>
  <si>
    <t>Наименование конструктивных решений (элементов), комплексов (видов) работ</t>
  </si>
  <si>
    <t>Единица измерения</t>
  </si>
  <si>
    <t>Количество (объем работ)</t>
  </si>
  <si>
    <t>Цена, руб.</t>
  </si>
  <si>
    <t>Страна происхождения товара (оборудования)</t>
  </si>
  <si>
    <t>На единицу измерения</t>
  </si>
  <si>
    <t>Всего</t>
  </si>
  <si>
    <t>Раздел 1. Новый раздел</t>
  </si>
  <si>
    <t>Капитальный ремонт здания детского сада №24 под размещение начальной школы МАОУ СОШ №15 на 195 мест, по адресу: Свердловская область, г. Первоуральск,ул. Пушкина, 22-А</t>
  </si>
  <si>
    <t>компл</t>
  </si>
  <si>
    <t>Итого по разделу 1 Новый раздел</t>
  </si>
  <si>
    <t>Сумма НДС (ставка 20%) по позиции:1</t>
  </si>
  <si>
    <t>Всего с НДС</t>
  </si>
  <si>
    <t>Итого по смете</t>
  </si>
  <si>
    <t>Сумма НДС (ставка 20%)</t>
  </si>
  <si>
    <t>Демонтажные работы в помещениях 1 этажа</t>
  </si>
  <si>
    <t>Демонтажные работы в помещениях 2 этажа</t>
  </si>
  <si>
    <t>Демонтажные работы в помещениях 3 этажа</t>
  </si>
  <si>
    <t>Капитальный ремонт внутренних сетей отопления</t>
  </si>
  <si>
    <t>Электромонтажные работы</t>
  </si>
  <si>
    <t>Капитальный ремонт системы УКУТ</t>
  </si>
  <si>
    <t>Капитальный ремонт наружных инженерных сетей</t>
  </si>
  <si>
    <t>Утилизация мусора</t>
  </si>
  <si>
    <t>Капитальный ремонт ДК "Горняк", по адресу: Свердловская обл., г. Первоуральск, ул. Энгельса, д.12А. 1 этап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</si>
</sst>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1" x14ac:knownFonts="1">
    <font>
      <sz val="11"/>
      <color rgb="FF000000"/>
      <name val="Calibri"/>
      <charset val="204"/>
    </font>
    <font>
      <sz val="9"/>
      <name val="Calibri"/>
      <family val="2"/>
      <charset val="204"/>
    </font>
    <font>
      <sz val="10"/>
      <color rgb="FF000000"/>
      <name val="Calibri"/>
      <family val="2"/>
      <charset val="204"/>
    </font>
    <font>
      <b/>
      <sz val="16"/>
      <color rgb="FF000000"/>
      <name val="Calibri"/>
      <family val="2"/>
      <charset val="204"/>
    </font>
    <font>
      <i/>
      <sz val="9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Calibri"/>
      <family val="2"/>
      <charset val="204"/>
    </font>
    <font>
      <sz val="10"/>
      <name val="Calibri"/>
      <family val="2"/>
      <charset val="204"/>
    </font>
    <font>
      <i/>
      <sz val="10"/>
      <name val="Calibri"/>
      <family val="2"/>
      <charset val="204"/>
    </font>
    <font>
      <i/>
      <sz val="9"/>
      <name val="Calibri"/>
      <family val="2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wrapText="1"/>
    </xf>
    <xf numFmtId="1" fontId="2" fillId="0" borderId="4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4" fontId="2" fillId="0" borderId="4" xfId="0" applyNumberFormat="1" applyFont="1" applyFill="1" applyBorder="1" applyAlignment="1" applyProtection="1">
      <alignment horizontal="right" vertical="top"/>
    </xf>
    <xf numFmtId="43" fontId="2" fillId="0" borderId="4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3" xfId="0" applyNumberFormat="1" applyFont="1" applyFill="1" applyBorder="1" applyAlignment="1" applyProtection="1">
      <alignment horizontal="center" vertical="top"/>
    </xf>
    <xf numFmtId="4" fontId="6" fillId="0" borderId="3" xfId="0" applyNumberFormat="1" applyFont="1" applyFill="1" applyBorder="1" applyAlignment="1" applyProtection="1">
      <alignment horizontal="right" vertical="top"/>
    </xf>
    <xf numFmtId="0" fontId="2" fillId="0" borderId="3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wrapText="1"/>
    </xf>
    <xf numFmtId="4" fontId="2" fillId="0" borderId="3" xfId="0" applyNumberFormat="1" applyFont="1" applyFill="1" applyBorder="1" applyAlignment="1" applyProtection="1">
      <alignment horizontal="right" vertical="top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vertical="center"/>
    </xf>
    <xf numFmtId="0" fontId="2" fillId="0" borderId="0" xfId="0" applyNumberFormat="1" applyFont="1" applyFill="1" applyBorder="1" applyAlignment="1" applyProtection="1">
      <alignment vertical="center"/>
    </xf>
    <xf numFmtId="0" fontId="0" fillId="0" borderId="0" xfId="0" applyBorder="1"/>
    <xf numFmtId="0" fontId="8" fillId="0" borderId="0" xfId="0" applyNumberFormat="1" applyFont="1" applyFill="1" applyBorder="1" applyAlignment="1" applyProtection="1">
      <alignment vertical="center"/>
    </xf>
    <xf numFmtId="0" fontId="6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left" vertical="top" wrapText="1"/>
    </xf>
    <xf numFmtId="0" fontId="2" fillId="0" borderId="3" xfId="0" applyNumberFormat="1" applyFont="1" applyFill="1" applyBorder="1" applyAlignment="1" applyProtection="1">
      <alignment horizontal="center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2" fillId="0" borderId="5" xfId="0" applyNumberFormat="1" applyFont="1" applyFill="1" applyBorder="1" applyAlignment="1" applyProtection="1">
      <alignment horizontal="left" vertical="top" wrapText="1"/>
    </xf>
    <xf numFmtId="0" fontId="2" fillId="0" borderId="6" xfId="0" applyNumberFormat="1" applyFont="1" applyFill="1" applyBorder="1" applyAlignment="1" applyProtection="1">
      <alignment horizontal="left" vertical="top" wrapText="1"/>
    </xf>
    <xf numFmtId="0" fontId="2" fillId="0" borderId="7" xfId="0" applyNumberFormat="1" applyFont="1" applyFill="1" applyBorder="1" applyAlignment="1" applyProtection="1">
      <alignment horizontal="left" vertical="top" wrapText="1"/>
    </xf>
    <xf numFmtId="0" fontId="3" fillId="0" borderId="0" xfId="0" applyNumberFormat="1" applyFont="1" applyFill="1" applyBorder="1" applyAlignment="1" applyProtection="1">
      <alignment horizontal="center" vertical="center" wrapText="1"/>
    </xf>
    <xf numFmtId="0" fontId="10" fillId="0" borderId="1" xfId="0" applyNumberFormat="1" applyFont="1" applyFill="1" applyBorder="1" applyAlignment="1" applyProtection="1">
      <alignment horizontal="center" wrapText="1"/>
    </xf>
    <xf numFmtId="0" fontId="4" fillId="0" borderId="2" xfId="0" applyNumberFormat="1" applyFont="1" applyFill="1" applyBorder="1" applyAlignment="1" applyProtection="1">
      <alignment horizont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6"/>
  <sheetViews>
    <sheetView tabSelected="1" topLeftCell="A4" workbookViewId="0">
      <selection activeCell="H27" sqref="H27"/>
    </sheetView>
  </sheetViews>
  <sheetFormatPr defaultColWidth="8.85546875" defaultRowHeight="15" customHeight="1" x14ac:dyDescent="0.25"/>
  <cols>
    <col min="1" max="1" width="7.42578125" style="1" customWidth="1"/>
    <col min="2" max="2" width="27.5703125" customWidth="1"/>
    <col min="3" max="3" width="15.85546875" customWidth="1"/>
    <col min="4" max="4" width="25.140625" customWidth="1"/>
    <col min="5" max="5" width="10.7109375" customWidth="1"/>
    <col min="6" max="6" width="11.140625" customWidth="1"/>
    <col min="7" max="7" width="14" customWidth="1"/>
    <col min="8" max="8" width="16.7109375" customWidth="1"/>
    <col min="9" max="9" width="21" customWidth="1"/>
    <col min="10" max="11" width="146.7109375" style="2" hidden="1" customWidth="1"/>
    <col min="12" max="12" width="68.5703125" style="2" hidden="1" customWidth="1"/>
    <col min="13" max="18" width="101.5703125" style="2" hidden="1" customWidth="1"/>
  </cols>
  <sheetData>
    <row r="1" spans="1:12" ht="15" customHeight="1" x14ac:dyDescent="0.25">
      <c r="A1"/>
      <c r="I1" s="3" t="s">
        <v>0</v>
      </c>
    </row>
    <row r="2" spans="1:12" x14ac:dyDescent="0.25">
      <c r="I2" s="3" t="s">
        <v>1</v>
      </c>
    </row>
    <row r="3" spans="1:12" x14ac:dyDescent="0.25">
      <c r="B3" s="4"/>
      <c r="C3" s="4"/>
      <c r="D3" s="4"/>
      <c r="E3" s="4"/>
      <c r="F3" s="4"/>
      <c r="G3" s="4"/>
      <c r="H3" s="4"/>
      <c r="I3" s="3"/>
    </row>
    <row r="4" spans="1:12" ht="21" customHeight="1" x14ac:dyDescent="0.25">
      <c r="A4" s="35" t="s">
        <v>2</v>
      </c>
      <c r="B4" s="35"/>
      <c r="C4" s="35"/>
      <c r="D4" s="35"/>
      <c r="E4" s="35"/>
      <c r="F4" s="35"/>
      <c r="G4" s="35"/>
      <c r="H4" s="35"/>
      <c r="I4" s="35"/>
    </row>
    <row r="6" spans="1:12" ht="27.75" customHeight="1" x14ac:dyDescent="0.25">
      <c r="A6" s="36" t="s">
        <v>29</v>
      </c>
      <c r="B6" s="36"/>
      <c r="C6" s="36"/>
      <c r="D6" s="36"/>
      <c r="E6" s="36"/>
      <c r="F6" s="36"/>
      <c r="G6" s="36"/>
      <c r="H6" s="36"/>
      <c r="I6" s="36"/>
      <c r="J6" s="2" t="s">
        <v>3</v>
      </c>
    </row>
    <row r="7" spans="1:12" x14ac:dyDescent="0.25">
      <c r="A7" s="37" t="s">
        <v>4</v>
      </c>
      <c r="B7" s="37"/>
      <c r="C7" s="37"/>
      <c r="D7" s="37"/>
      <c r="E7" s="37"/>
      <c r="F7" s="37"/>
      <c r="G7" s="37"/>
      <c r="H7" s="37"/>
      <c r="I7" s="37"/>
    </row>
    <row r="8" spans="1:12" x14ac:dyDescent="0.25">
      <c r="A8" s="5"/>
      <c r="B8" s="5"/>
      <c r="C8" s="5"/>
      <c r="D8" s="5"/>
      <c r="E8" s="5"/>
      <c r="F8" s="5"/>
      <c r="G8" s="5"/>
      <c r="H8" s="5"/>
      <c r="I8" s="5"/>
    </row>
    <row r="9" spans="1:12" ht="26.25" customHeight="1" x14ac:dyDescent="0.25">
      <c r="A9" s="38" t="s">
        <v>5</v>
      </c>
      <c r="B9" s="38" t="s">
        <v>6</v>
      </c>
      <c r="C9" s="38"/>
      <c r="D9" s="38"/>
      <c r="E9" s="38" t="s">
        <v>7</v>
      </c>
      <c r="F9" s="38" t="s">
        <v>8</v>
      </c>
      <c r="G9" s="39" t="s">
        <v>9</v>
      </c>
      <c r="H9" s="39"/>
      <c r="I9" s="38" t="s">
        <v>10</v>
      </c>
    </row>
    <row r="10" spans="1:12" ht="32.25" customHeight="1" x14ac:dyDescent="0.25">
      <c r="A10" s="38"/>
      <c r="B10" s="38"/>
      <c r="C10" s="38"/>
      <c r="D10" s="38"/>
      <c r="E10" s="38"/>
      <c r="F10" s="38"/>
      <c r="G10" s="6" t="s">
        <v>11</v>
      </c>
      <c r="H10" s="7" t="s">
        <v>12</v>
      </c>
      <c r="I10" s="38"/>
    </row>
    <row r="11" spans="1:12" x14ac:dyDescent="0.25">
      <c r="A11" s="7">
        <v>1</v>
      </c>
      <c r="B11" s="30">
        <v>2</v>
      </c>
      <c r="C11" s="30"/>
      <c r="D11" s="30"/>
      <c r="E11" s="8">
        <v>3</v>
      </c>
      <c r="F11" s="8">
        <v>4</v>
      </c>
      <c r="G11" s="8">
        <v>5</v>
      </c>
      <c r="H11" s="8">
        <v>6</v>
      </c>
      <c r="I11" s="7">
        <v>7</v>
      </c>
    </row>
    <row r="12" spans="1:12" x14ac:dyDescent="0.25">
      <c r="A12" s="31" t="s">
        <v>13</v>
      </c>
      <c r="B12" s="31"/>
      <c r="C12" s="31"/>
      <c r="D12" s="31"/>
      <c r="E12" s="31"/>
      <c r="F12" s="31"/>
      <c r="G12" s="31"/>
      <c r="H12" s="31"/>
      <c r="I12" s="31"/>
      <c r="K12" s="9" t="s">
        <v>13</v>
      </c>
    </row>
    <row r="13" spans="1:12" ht="18.75" customHeight="1" x14ac:dyDescent="0.25">
      <c r="A13" s="10">
        <v>1</v>
      </c>
      <c r="B13" s="32" t="s">
        <v>21</v>
      </c>
      <c r="C13" s="33"/>
      <c r="D13" s="34"/>
      <c r="E13" s="11" t="s">
        <v>15</v>
      </c>
      <c r="F13" s="10">
        <v>1</v>
      </c>
      <c r="G13" s="12">
        <f>ROUND(2820469.26*1.02,2)</f>
        <v>2876878.65</v>
      </c>
      <c r="H13" s="12">
        <f>G13</f>
        <v>2876878.65</v>
      </c>
      <c r="I13" s="13"/>
      <c r="K13" s="9"/>
      <c r="L13" s="14" t="s">
        <v>14</v>
      </c>
    </row>
    <row r="14" spans="1:12" ht="15" customHeight="1" x14ac:dyDescent="0.25">
      <c r="A14" s="10">
        <v>2</v>
      </c>
      <c r="B14" s="32" t="s">
        <v>22</v>
      </c>
      <c r="C14" s="33"/>
      <c r="D14" s="34"/>
      <c r="E14" s="11" t="s">
        <v>15</v>
      </c>
      <c r="F14" s="10">
        <v>1</v>
      </c>
      <c r="G14" s="12">
        <f>ROUND(2320697*1.02,2)</f>
        <v>2367110.94</v>
      </c>
      <c r="H14" s="12">
        <f t="shared" ref="H14:H20" si="0">G14</f>
        <v>2367110.94</v>
      </c>
      <c r="I14" s="13"/>
      <c r="K14" s="9"/>
      <c r="L14" s="14"/>
    </row>
    <row r="15" spans="1:12" ht="15" customHeight="1" x14ac:dyDescent="0.25">
      <c r="A15" s="10">
        <v>3</v>
      </c>
      <c r="B15" s="32" t="s">
        <v>23</v>
      </c>
      <c r="C15" s="33"/>
      <c r="D15" s="34"/>
      <c r="E15" s="11" t="s">
        <v>15</v>
      </c>
      <c r="F15" s="10">
        <v>1</v>
      </c>
      <c r="G15" s="12">
        <f>ROUND(338193.84*1.02,2)</f>
        <v>344957.72</v>
      </c>
      <c r="H15" s="12">
        <f t="shared" si="0"/>
        <v>344957.72</v>
      </c>
      <c r="I15" s="13"/>
      <c r="K15" s="9"/>
      <c r="L15" s="14"/>
    </row>
    <row r="16" spans="1:12" ht="15" customHeight="1" x14ac:dyDescent="0.25">
      <c r="A16" s="10">
        <v>4</v>
      </c>
      <c r="B16" s="32" t="s">
        <v>24</v>
      </c>
      <c r="C16" s="33"/>
      <c r="D16" s="34"/>
      <c r="E16" s="11" t="s">
        <v>15</v>
      </c>
      <c r="F16" s="10">
        <v>1</v>
      </c>
      <c r="G16" s="12">
        <f>ROUND(5399830.86*1.02,2)</f>
        <v>5507827.4800000004</v>
      </c>
      <c r="H16" s="12">
        <f t="shared" si="0"/>
        <v>5507827.4800000004</v>
      </c>
      <c r="I16" s="13"/>
      <c r="K16" s="9"/>
      <c r="L16" s="14"/>
    </row>
    <row r="17" spans="1:18" ht="15" customHeight="1" x14ac:dyDescent="0.25">
      <c r="A17" s="10">
        <v>5</v>
      </c>
      <c r="B17" s="32" t="s">
        <v>25</v>
      </c>
      <c r="C17" s="33"/>
      <c r="D17" s="34"/>
      <c r="E17" s="11" t="s">
        <v>15</v>
      </c>
      <c r="F17" s="10">
        <v>1</v>
      </c>
      <c r="G17" s="12">
        <f>2707149.52*1.02</f>
        <v>2761292.5104</v>
      </c>
      <c r="H17" s="12">
        <f t="shared" si="0"/>
        <v>2761292.5104</v>
      </c>
      <c r="I17" s="13"/>
      <c r="K17" s="9"/>
      <c r="L17" s="14"/>
    </row>
    <row r="18" spans="1:18" ht="15" customHeight="1" x14ac:dyDescent="0.25">
      <c r="A18" s="10">
        <v>6</v>
      </c>
      <c r="B18" s="32" t="s">
        <v>26</v>
      </c>
      <c r="C18" s="33"/>
      <c r="D18" s="34"/>
      <c r="E18" s="11" t="s">
        <v>15</v>
      </c>
      <c r="F18" s="10">
        <v>1</v>
      </c>
      <c r="G18" s="12">
        <f>434687.53*1.02</f>
        <v>443381.28060000006</v>
      </c>
      <c r="H18" s="12">
        <f t="shared" si="0"/>
        <v>443381.28060000006</v>
      </c>
      <c r="I18" s="13"/>
      <c r="K18" s="9"/>
      <c r="L18" s="14"/>
    </row>
    <row r="19" spans="1:18" ht="15" customHeight="1" x14ac:dyDescent="0.25">
      <c r="A19" s="10">
        <v>7</v>
      </c>
      <c r="B19" s="32" t="s">
        <v>27</v>
      </c>
      <c r="C19" s="33"/>
      <c r="D19" s="34"/>
      <c r="E19" s="11" t="s">
        <v>15</v>
      </c>
      <c r="F19" s="10">
        <v>1</v>
      </c>
      <c r="G19" s="12">
        <f>1308426.64*1.02</f>
        <v>1334595.1727999998</v>
      </c>
      <c r="H19" s="12">
        <f t="shared" si="0"/>
        <v>1334595.1727999998</v>
      </c>
      <c r="I19" s="13"/>
      <c r="K19" s="9"/>
      <c r="L19" s="14"/>
    </row>
    <row r="20" spans="1:18" ht="15" customHeight="1" x14ac:dyDescent="0.25">
      <c r="A20" s="10">
        <v>8</v>
      </c>
      <c r="B20" s="32" t="s">
        <v>28</v>
      </c>
      <c r="C20" s="33"/>
      <c r="D20" s="34"/>
      <c r="E20" s="11" t="s">
        <v>15</v>
      </c>
      <c r="F20" s="10">
        <v>1</v>
      </c>
      <c r="G20" s="12">
        <f>788274.09*1.02</f>
        <v>804039.57180000003</v>
      </c>
      <c r="H20" s="12">
        <f t="shared" si="0"/>
        <v>804039.57180000003</v>
      </c>
      <c r="I20" s="13"/>
      <c r="K20" s="9"/>
      <c r="L20" s="14"/>
    </row>
    <row r="21" spans="1:18" x14ac:dyDescent="0.25">
      <c r="A21" s="15"/>
      <c r="B21" s="28" t="s">
        <v>16</v>
      </c>
      <c r="C21" s="28"/>
      <c r="D21" s="28"/>
      <c r="E21" s="28"/>
      <c r="F21" s="28"/>
      <c r="G21" s="28"/>
      <c r="H21" s="16">
        <f>SUM(H13:H20)</f>
        <v>16440083.325600002</v>
      </c>
      <c r="I21" s="17"/>
      <c r="K21" s="9"/>
      <c r="L21" s="14"/>
      <c r="M21" s="18" t="s">
        <v>16</v>
      </c>
    </row>
    <row r="22" spans="1:18" x14ac:dyDescent="0.25">
      <c r="A22" s="15"/>
      <c r="B22" s="29" t="s">
        <v>20</v>
      </c>
      <c r="C22" s="29"/>
      <c r="D22" s="29"/>
      <c r="E22" s="29"/>
      <c r="F22" s="29"/>
      <c r="G22" s="29"/>
      <c r="H22" s="19">
        <f>H21*0.2</f>
        <v>3288016.6651200005</v>
      </c>
      <c r="I22" s="17"/>
      <c r="K22" s="9"/>
      <c r="L22" s="14"/>
      <c r="M22" s="18"/>
      <c r="N22" s="14" t="s">
        <v>17</v>
      </c>
    </row>
    <row r="23" spans="1:18" x14ac:dyDescent="0.25">
      <c r="A23" s="15"/>
      <c r="B23" s="28" t="s">
        <v>18</v>
      </c>
      <c r="C23" s="28"/>
      <c r="D23" s="28"/>
      <c r="E23" s="28"/>
      <c r="F23" s="28"/>
      <c r="G23" s="28"/>
      <c r="H23" s="16">
        <f>H21+H22+0.01</f>
        <v>19728100.000720005</v>
      </c>
      <c r="I23" s="17"/>
      <c r="K23" s="9"/>
      <c r="L23" s="14"/>
      <c r="M23" s="18"/>
      <c r="N23" s="14"/>
      <c r="O23" s="18" t="s">
        <v>18</v>
      </c>
    </row>
    <row r="24" spans="1:18" hidden="1" x14ac:dyDescent="0.25">
      <c r="A24" s="15"/>
      <c r="B24" s="28" t="s">
        <v>19</v>
      </c>
      <c r="C24" s="28"/>
      <c r="D24" s="28"/>
      <c r="E24" s="28"/>
      <c r="F24" s="28"/>
      <c r="G24" s="28"/>
      <c r="H24" s="16">
        <f>H23</f>
        <v>19728100.000720005</v>
      </c>
      <c r="I24" s="17"/>
      <c r="P24" s="18" t="s">
        <v>19</v>
      </c>
    </row>
    <row r="25" spans="1:18" hidden="1" x14ac:dyDescent="0.25">
      <c r="A25" s="15"/>
      <c r="B25" s="29" t="s">
        <v>17</v>
      </c>
      <c r="C25" s="29"/>
      <c r="D25" s="29"/>
      <c r="E25" s="29"/>
      <c r="F25" s="29"/>
      <c r="G25" s="29"/>
      <c r="H25" s="19">
        <f>H22</f>
        <v>3288016.6651200005</v>
      </c>
      <c r="I25" s="17"/>
      <c r="P25" s="18"/>
      <c r="Q25" s="14" t="s">
        <v>17</v>
      </c>
    </row>
    <row r="26" spans="1:18" hidden="1" x14ac:dyDescent="0.25">
      <c r="A26" s="15"/>
      <c r="B26" s="28" t="s">
        <v>18</v>
      </c>
      <c r="C26" s="28"/>
      <c r="D26" s="28"/>
      <c r="E26" s="28"/>
      <c r="F26" s="28"/>
      <c r="G26" s="28"/>
      <c r="H26" s="16">
        <f>H24</f>
        <v>19728100.000720005</v>
      </c>
      <c r="I26" s="17"/>
      <c r="P26" s="18"/>
      <c r="Q26" s="14"/>
      <c r="R26" s="18" t="s">
        <v>18</v>
      </c>
    </row>
    <row r="28" spans="1:18" ht="15" customHeight="1" x14ac:dyDescent="0.25">
      <c r="B28" s="26"/>
      <c r="C28" s="26"/>
      <c r="D28" s="26"/>
      <c r="E28" s="26"/>
      <c r="F28" s="26"/>
      <c r="G28" s="26"/>
      <c r="H28" s="26"/>
      <c r="I28" s="26"/>
    </row>
    <row r="29" spans="1:18" ht="15" customHeight="1" x14ac:dyDescent="0.25">
      <c r="A29"/>
      <c r="B29" s="20"/>
      <c r="C29" s="21"/>
      <c r="D29" s="22"/>
      <c r="E29" s="22"/>
      <c r="F29" s="22"/>
      <c r="G29" s="22"/>
      <c r="H29" s="20"/>
      <c r="I29" s="22"/>
    </row>
    <row r="30" spans="1:18" x14ac:dyDescent="0.25">
      <c r="B30" s="23"/>
      <c r="C30" s="27"/>
      <c r="D30" s="27"/>
      <c r="E30" s="27"/>
      <c r="F30" s="27"/>
      <c r="G30" s="27"/>
      <c r="H30" s="27"/>
      <c r="I30" s="24"/>
    </row>
    <row r="31" spans="1:18" x14ac:dyDescent="0.25">
      <c r="B31" s="4"/>
      <c r="C31" s="4"/>
      <c r="D31" s="4"/>
      <c r="E31" s="4"/>
      <c r="F31" s="4"/>
      <c r="G31" s="4"/>
      <c r="H31" s="4"/>
      <c r="I31" s="26"/>
    </row>
    <row r="32" spans="1:18" ht="15" customHeight="1" x14ac:dyDescent="0.25">
      <c r="A32"/>
      <c r="B32" s="20"/>
      <c r="C32" s="21"/>
      <c r="D32" s="26"/>
      <c r="E32" s="26"/>
      <c r="F32" s="25"/>
      <c r="G32" s="25"/>
      <c r="H32" s="20"/>
      <c r="I32" s="26"/>
    </row>
    <row r="33" spans="2:9" x14ac:dyDescent="0.25">
      <c r="B33" s="4"/>
      <c r="C33" s="27"/>
      <c r="D33" s="27"/>
      <c r="E33" s="27"/>
      <c r="F33" s="27"/>
      <c r="G33" s="27"/>
      <c r="H33" s="27"/>
      <c r="I33" s="26"/>
    </row>
    <row r="34" spans="2:9" ht="15" customHeight="1" x14ac:dyDescent="0.25">
      <c r="B34" s="26"/>
      <c r="C34" s="26"/>
      <c r="D34" s="26"/>
      <c r="E34" s="26"/>
      <c r="F34" s="26"/>
      <c r="G34" s="26"/>
      <c r="H34" s="26"/>
      <c r="I34" s="26"/>
    </row>
    <row r="35" spans="2:9" ht="15" customHeight="1" x14ac:dyDescent="0.25">
      <c r="B35" s="26"/>
      <c r="C35" s="26"/>
      <c r="D35" s="26"/>
      <c r="E35" s="26"/>
      <c r="F35" s="26"/>
      <c r="G35" s="26"/>
      <c r="H35" s="26"/>
      <c r="I35" s="26"/>
    </row>
    <row r="36" spans="2:9" ht="15" customHeight="1" x14ac:dyDescent="0.25">
      <c r="B36" s="26"/>
      <c r="C36" s="26"/>
      <c r="D36" s="26"/>
      <c r="E36" s="26"/>
      <c r="F36" s="26"/>
      <c r="G36" s="26"/>
      <c r="H36" s="26"/>
      <c r="I36" s="26"/>
    </row>
  </sheetData>
  <mergeCells count="25">
    <mergeCell ref="A4:I4"/>
    <mergeCell ref="A6:I6"/>
    <mergeCell ref="A7:I7"/>
    <mergeCell ref="A9:A10"/>
    <mergeCell ref="B9:D10"/>
    <mergeCell ref="E9:E10"/>
    <mergeCell ref="F9:F10"/>
    <mergeCell ref="G9:H9"/>
    <mergeCell ref="I9:I10"/>
    <mergeCell ref="B23:G23"/>
    <mergeCell ref="B24:G24"/>
    <mergeCell ref="B25:G25"/>
    <mergeCell ref="B26:G26"/>
    <mergeCell ref="B11:D11"/>
    <mergeCell ref="A12:I12"/>
    <mergeCell ref="B13:D13"/>
    <mergeCell ref="B21:G21"/>
    <mergeCell ref="B22:G22"/>
    <mergeCell ref="B14:D14"/>
    <mergeCell ref="B15:D15"/>
    <mergeCell ref="B16:D16"/>
    <mergeCell ref="B17:D17"/>
    <mergeCell ref="B18:D18"/>
    <mergeCell ref="B19:D19"/>
    <mergeCell ref="B20:D20"/>
  </mergeCells>
  <pageMargins left="0.25" right="0.25" top="0.75" bottom="0.75" header="0.3" footer="0.3"/>
  <pageSetup paperSize="9" scale="66" fitToHeight="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 контракта</vt:lpstr>
      <vt:lpstr>'Смета контракта'!Заголовки_для_печати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2025-07-03T08:03:08Z</cp:lastPrinted>
  <dcterms:created xsi:type="dcterms:W3CDTF">2020-09-30T08:50:27Z</dcterms:created>
  <dcterms:modified xsi:type="dcterms:W3CDTF">2025-08-05T07:46:00Z</dcterms:modified>
</cp:coreProperties>
</file>