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85" windowHeight="12270"/>
  </bookViews>
  <sheets>
    <sheet name="Лист1" sheetId="1" r:id="rId1"/>
  </sheets>
  <definedNames>
    <definedName name="_xlnm._FilterDatabase" localSheetId="0" hidden="1">Лист1!$A$5:$Q$9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M8" i="1"/>
  <c r="P8" i="1" s="1"/>
  <c r="P9" i="1" s="1"/>
  <c r="J8" i="1"/>
  <c r="K8" i="1" s="1"/>
  <c r="L8" i="1" s="1"/>
  <c r="I11" i="1" l="1"/>
  <c r="T9" i="1"/>
  <c r="S9" i="1"/>
  <c r="U9" i="1" s="1"/>
</calcChain>
</file>

<file path=xl/sharedStrings.xml><?xml version="1.0" encoding="utf-8"?>
<sst xmlns="http://schemas.openxmlformats.org/spreadsheetml/2006/main" count="43" uniqueCount="38">
  <si>
    <t>Характеристики объекта закупки</t>
  </si>
  <si>
    <t>Используемый метод определения НМЦК 
с обоснованием:</t>
  </si>
  <si>
    <t>Расчет НМЦК по формуле:  НМЦК = Σⁿi=1 (НЦЕi + НДС) * Vi  
где: 
n - количество позиций закупаемых медицинских изделий;  
НЦЕi- начальная цена единицы i-й позиции медицинского изделия, определяемая в соответствии с настоящим порядком (по применимости); 
НДС - налог на добавленную стоимость (если применимо для закупаемого медицинского изделия);  
Vi- количество (объем) i-й позиции закупаемого медицинского изделия.</t>
  </si>
  <si>
    <t>№</t>
  </si>
  <si>
    <t>Наименование товара, услуги (работы)</t>
  </si>
  <si>
    <t>ОКПД2/ КТРУ</t>
  </si>
  <si>
    <t>Единица измерения</t>
  </si>
  <si>
    <t>Кол-во</t>
  </si>
  <si>
    <t>КП № 1</t>
  </si>
  <si>
    <t>КП № 2</t>
  </si>
  <si>
    <t>КП № 3</t>
  </si>
  <si>
    <t>Средняя цена</t>
  </si>
  <si>
    <t xml:space="preserve">Среднее квадратичное отклонение </t>
  </si>
  <si>
    <t>Коэффициент вариации (%)</t>
  </si>
  <si>
    <t>Начальная цена единицы МИ, 
без НДС   (руб.)</t>
  </si>
  <si>
    <t>НДС, %</t>
  </si>
  <si>
    <t>Начальная цена единицы МИ, 
с НДС   (руб.)</t>
  </si>
  <si>
    <t>НМЦК</t>
  </si>
  <si>
    <t>Цена (руб.)</t>
  </si>
  <si>
    <t>Итого:</t>
  </si>
  <si>
    <t>тел. +7 (347) 264-83-55</t>
  </si>
  <si>
    <r>
      <t xml:space="preserve">Вывод: </t>
    </r>
    <r>
      <rPr>
        <sz val="9"/>
        <color rgb="FF000000"/>
        <rFont val="Times New Roman"/>
        <family val="1"/>
        <charset val="204"/>
      </rPr>
      <t>совокупность значений, выявленных цен является однородной.</t>
    </r>
  </si>
  <si>
    <t>ф</t>
  </si>
  <si>
    <t>сс</t>
  </si>
  <si>
    <t>Начальная максимальная цена контракта, установленная заказчиком по цене Поставщика №1,  составляет</t>
  </si>
  <si>
    <t>ГБУЗ РБ ГКБ № 8 г. Уфа _________________   Хисаева Р.Р.</t>
  </si>
  <si>
    <t>НМЦК определена в соответствии с приказом Министерства здравоохранения РФ от 15.05.2020 г.  № 450н «Об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начальной цены единицы товара, работы, услуги при осуществлении закупок медицинских изделий»</t>
  </si>
  <si>
    <t>ОБОСНОВАНИЕ НАЧАЛЬНОЙ (МАКСИМАЛЬНОЙ) ЦЕНЫ КОНТРАКТА</t>
  </si>
  <si>
    <t>штука</t>
  </si>
  <si>
    <t>Система диатермической электрохирургии эндоскопическая</t>
  </si>
  <si>
    <t>32.50.50.190-00000905</t>
  </si>
  <si>
    <t>"08" августа 2025года</t>
  </si>
  <si>
    <t>Закупка оборудования (Система диатермической электрохирургии эндоскопическая)</t>
  </si>
  <si>
    <t>(один миллион пятьсот сорок тысяч) рублей 00 копеек.</t>
  </si>
  <si>
    <t>Ведущий специалист по закупкам</t>
  </si>
  <si>
    <t>№ 880 от 08.08.2025г.</t>
  </si>
  <si>
    <t>№881 от 08.08.2025г.</t>
  </si>
  <si>
    <t>№ 882 от 08.08.2025г.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</si>
</sst>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#########"/>
    <numFmt numFmtId="165" formatCode="#,##0.00;[Red]#,##0.00"/>
  </numFmts>
  <fonts count="13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7" fillId="0" borderId="0"/>
  </cellStyleXfs>
  <cellXfs count="58">
    <xf numFmtId="0" fontId="0" fillId="0" borderId="0" xfId="0"/>
    <xf numFmtId="0" fontId="1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top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8" fillId="0" borderId="0" xfId="0" applyFont="1" applyFill="1"/>
    <xf numFmtId="1" fontId="8" fillId="0" borderId="0" xfId="0" applyNumberFormat="1" applyFont="1" applyFill="1"/>
    <xf numFmtId="0" fontId="11" fillId="0" borderId="0" xfId="0" applyFont="1" applyFill="1"/>
    <xf numFmtId="165" fontId="8" fillId="0" borderId="0" xfId="0" applyNumberFormat="1" applyFont="1" applyFill="1"/>
    <xf numFmtId="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0" fillId="0" borderId="0" xfId="0" applyFill="1"/>
    <xf numFmtId="4" fontId="0" fillId="0" borderId="0" xfId="0" applyNumberFormat="1" applyAlignment="1">
      <alignment horizontal="center" vertical="center"/>
    </xf>
    <xf numFmtId="0" fontId="12" fillId="0" borderId="11" xfId="0" applyFont="1" applyBorder="1" applyAlignment="1"/>
    <xf numFmtId="0" fontId="4" fillId="0" borderId="9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/>
    <xf numFmtId="4" fontId="9" fillId="0" borderId="0" xfId="0" applyNumberFormat="1" applyFont="1" applyFill="1" applyAlignment="1">
      <alignment horizontal="left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4" fontId="4" fillId="3" borderId="1" xfId="4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6" fillId="0" borderId="2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5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</cellXfs>
  <cellStyles count="6">
    <cellStyle name="Normal_proposal" xfId="1"/>
    <cellStyle name="Обычный" xfId="0" builtinId="0"/>
    <cellStyle name="Обычный 2" xfId="5"/>
    <cellStyle name="Обычный 2 7" xfId="3"/>
    <cellStyle name="Обычный 4" xfId="2"/>
    <cellStyle name="Обычный 5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91431</xdr:colOff>
      <xdr:row>6</xdr:row>
      <xdr:rowOff>77504</xdr:rowOff>
    </xdr:from>
    <xdr:ext cx="476244" cy="229413"/>
    <xdr:pic>
      <xdr:nvPicPr>
        <xdr:cNvPr id="2" name="Изображение 1"/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5514" y="2204754"/>
          <a:ext cx="476244" cy="229413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10</xdr:col>
      <xdr:colOff>171435</xdr:colOff>
      <xdr:row>6</xdr:row>
      <xdr:rowOff>104076</xdr:rowOff>
    </xdr:from>
    <xdr:ext cx="409915" cy="202840"/>
    <xdr:pic>
      <xdr:nvPicPr>
        <xdr:cNvPr id="3" name="Изображение 3"/>
        <xdr:cNvPicPr preferRelativeResize="0"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72435" y="2231326"/>
          <a:ext cx="409915" cy="202840"/>
        </a:xfrm>
        <a:prstGeom prst="rect">
          <a:avLst/>
        </a:prstGeom>
        <a:noFill/>
        <a:ln w="9525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zoomScale="90" zoomScaleNormal="90" workbookViewId="0">
      <selection activeCell="K22" sqref="K22"/>
    </sheetView>
  </sheetViews>
  <sheetFormatPr defaultRowHeight="15" x14ac:dyDescent="0.25"/>
  <cols>
    <col min="1" max="1" width="6.5703125" style="1" customWidth="1"/>
    <col min="2" max="2" width="9.140625" style="1"/>
    <col min="3" max="3" width="15.42578125" style="1" customWidth="1"/>
    <col min="4" max="4" width="20" style="1" customWidth="1"/>
    <col min="5" max="6" width="9.140625" style="10"/>
    <col min="7" max="7" width="12.28515625" style="10" customWidth="1"/>
    <col min="8" max="8" width="12.140625" style="1" customWidth="1"/>
    <col min="9" max="9" width="12" style="10" customWidth="1"/>
    <col min="10" max="10" width="12" style="1" customWidth="1"/>
    <col min="11" max="11" width="14.42578125" style="1" customWidth="1"/>
    <col min="12" max="13" width="11.5703125" style="1" customWidth="1"/>
    <col min="14" max="14" width="8.28515625" style="1" customWidth="1"/>
    <col min="15" max="15" width="9.140625" style="1"/>
    <col min="16" max="16" width="12.140625" style="1" customWidth="1"/>
    <col min="17" max="18" width="9.140625" hidden="1" customWidth="1"/>
    <col min="19" max="19" width="16.140625" hidden="1" customWidth="1"/>
    <col min="20" max="20" width="11.42578125" hidden="1" customWidth="1"/>
    <col min="21" max="21" width="12.5703125" hidden="1" customWidth="1"/>
  </cols>
  <sheetData>
    <row r="1" spans="1:21" ht="15" customHeight="1" x14ac:dyDescent="0.25">
      <c r="F1" s="21" t="s">
        <v>27</v>
      </c>
      <c r="G1" s="21"/>
      <c r="H1" s="19"/>
      <c r="I1" s="19"/>
      <c r="J1" s="19"/>
      <c r="K1" s="19"/>
      <c r="L1" s="19"/>
      <c r="M1" s="19"/>
      <c r="N1" s="19"/>
      <c r="O1" s="19"/>
    </row>
    <row r="2" spans="1:21" ht="25.5" customHeight="1" x14ac:dyDescent="0.25">
      <c r="A2" s="35" t="s">
        <v>0</v>
      </c>
      <c r="B2" s="35"/>
      <c r="C2" s="36" t="s">
        <v>32</v>
      </c>
      <c r="D2" s="37"/>
      <c r="E2" s="37"/>
      <c r="F2" s="37"/>
      <c r="G2" s="37"/>
      <c r="H2" s="38"/>
      <c r="I2" s="38"/>
      <c r="J2" s="38"/>
      <c r="K2" s="37"/>
      <c r="L2" s="37"/>
      <c r="M2" s="37"/>
      <c r="N2" s="37"/>
      <c r="O2" s="39"/>
      <c r="P2" s="40"/>
      <c r="Q2" s="1"/>
    </row>
    <row r="3" spans="1:21" ht="35.25" customHeight="1" x14ac:dyDescent="0.25">
      <c r="A3" s="35" t="s">
        <v>1</v>
      </c>
      <c r="B3" s="35"/>
      <c r="C3" s="41" t="s">
        <v>26</v>
      </c>
      <c r="D3" s="42"/>
      <c r="E3" s="42"/>
      <c r="F3" s="42"/>
      <c r="G3" s="42"/>
      <c r="H3" s="43"/>
      <c r="I3" s="43"/>
      <c r="J3" s="43"/>
      <c r="K3" s="42"/>
      <c r="L3" s="42"/>
      <c r="M3" s="42"/>
      <c r="N3" s="42"/>
      <c r="O3" s="44"/>
      <c r="P3" s="45"/>
      <c r="Q3" s="1"/>
    </row>
    <row r="4" spans="1:21" ht="73.5" customHeight="1" x14ac:dyDescent="0.25">
      <c r="A4" s="46" t="s">
        <v>2</v>
      </c>
      <c r="B4" s="47"/>
      <c r="C4" s="47"/>
      <c r="D4" s="47"/>
      <c r="E4" s="47"/>
      <c r="F4" s="47"/>
      <c r="G4" s="47"/>
      <c r="H4" s="48"/>
      <c r="I4" s="48"/>
      <c r="J4" s="48"/>
      <c r="K4" s="47"/>
      <c r="L4" s="47"/>
      <c r="M4" s="47"/>
      <c r="N4" s="47"/>
      <c r="O4" s="47"/>
      <c r="P4" s="49"/>
      <c r="Q4" s="1"/>
    </row>
    <row r="5" spans="1:21" ht="33.75" customHeight="1" x14ac:dyDescent="0.25">
      <c r="A5" s="50" t="s">
        <v>3</v>
      </c>
      <c r="B5" s="50" t="s">
        <v>4</v>
      </c>
      <c r="C5" s="50"/>
      <c r="D5" s="51" t="s">
        <v>5</v>
      </c>
      <c r="E5" s="52" t="s">
        <v>6</v>
      </c>
      <c r="F5" s="53" t="s">
        <v>7</v>
      </c>
      <c r="G5" s="9" t="s">
        <v>8</v>
      </c>
      <c r="H5" s="2" t="s">
        <v>9</v>
      </c>
      <c r="I5" s="9" t="s">
        <v>10</v>
      </c>
      <c r="J5" s="54" t="s">
        <v>11</v>
      </c>
      <c r="K5" s="56" t="s">
        <v>12</v>
      </c>
      <c r="L5" s="56" t="s">
        <v>13</v>
      </c>
      <c r="M5" s="31" t="s">
        <v>14</v>
      </c>
      <c r="N5" s="32" t="s">
        <v>15</v>
      </c>
      <c r="O5" s="31" t="s">
        <v>16</v>
      </c>
      <c r="P5" s="32" t="s">
        <v>17</v>
      </c>
      <c r="Q5" s="1"/>
    </row>
    <row r="6" spans="1:21" ht="27.75" customHeight="1" x14ac:dyDescent="0.25">
      <c r="A6" s="50"/>
      <c r="B6" s="50"/>
      <c r="C6" s="50"/>
      <c r="D6" s="51"/>
      <c r="E6" s="52"/>
      <c r="F6" s="53"/>
      <c r="G6" s="24" t="s">
        <v>35</v>
      </c>
      <c r="H6" s="24" t="s">
        <v>36</v>
      </c>
      <c r="I6" s="24" t="s">
        <v>37</v>
      </c>
      <c r="J6" s="55"/>
      <c r="K6" s="57"/>
      <c r="L6" s="57"/>
      <c r="M6" s="31"/>
      <c r="N6" s="32"/>
      <c r="O6" s="31"/>
      <c r="P6" s="32"/>
      <c r="Q6" s="1"/>
    </row>
    <row r="7" spans="1:21" ht="26.25" customHeight="1" x14ac:dyDescent="0.25">
      <c r="A7" s="50"/>
      <c r="B7" s="50"/>
      <c r="C7" s="50"/>
      <c r="D7" s="51"/>
      <c r="E7" s="52"/>
      <c r="F7" s="53"/>
      <c r="G7" s="23" t="s">
        <v>18</v>
      </c>
      <c r="H7" s="23" t="s">
        <v>18</v>
      </c>
      <c r="I7" s="23" t="s">
        <v>18</v>
      </c>
      <c r="J7" s="2" t="s">
        <v>18</v>
      </c>
      <c r="K7" s="3"/>
      <c r="L7" s="3"/>
      <c r="M7" s="31"/>
      <c r="N7" s="32"/>
      <c r="O7" s="31"/>
      <c r="P7" s="32"/>
      <c r="Q7" s="1" t="s">
        <v>22</v>
      </c>
      <c r="R7" t="s">
        <v>23</v>
      </c>
      <c r="S7" t="s">
        <v>22</v>
      </c>
      <c r="T7" t="s">
        <v>23</v>
      </c>
    </row>
    <row r="8" spans="1:21" ht="38.25" customHeight="1" x14ac:dyDescent="0.25">
      <c r="A8" s="25">
        <v>1</v>
      </c>
      <c r="B8" s="33" t="s">
        <v>29</v>
      </c>
      <c r="C8" s="34"/>
      <c r="D8" s="26" t="s">
        <v>30</v>
      </c>
      <c r="E8" s="20" t="s">
        <v>28</v>
      </c>
      <c r="F8" s="27">
        <v>1</v>
      </c>
      <c r="G8" s="23">
        <v>1540000</v>
      </c>
      <c r="H8" s="23">
        <v>1550000</v>
      </c>
      <c r="I8" s="23">
        <v>1580000</v>
      </c>
      <c r="J8" s="4">
        <f t="shared" ref="J8" si="0">AVERAGE(G8:I8)</f>
        <v>1556666.6666666667</v>
      </c>
      <c r="K8" s="5">
        <f t="shared" ref="K8" si="1">SQRT((POWER(G8-J8,2)+POWER(H8-J8,2)+POWER(I8-J8,2))/(3-1))</f>
        <v>20816.659994661328</v>
      </c>
      <c r="L8" s="5">
        <f t="shared" ref="L8" si="2">K8/J8*100</f>
        <v>1.3372586720339183</v>
      </c>
      <c r="M8" s="5">
        <f t="shared" ref="M8" si="3">G8</f>
        <v>1540000</v>
      </c>
      <c r="N8" s="2">
        <v>0</v>
      </c>
      <c r="O8" s="5">
        <f t="shared" ref="O8" si="4">ROUND(Q8,2)</f>
        <v>0</v>
      </c>
      <c r="P8" s="5">
        <f t="shared" ref="P8" si="5">F8*M8</f>
        <v>1540000</v>
      </c>
      <c r="Q8" s="1"/>
    </row>
    <row r="9" spans="1:21" s="8" customFormat="1" x14ac:dyDescent="0.25">
      <c r="A9" s="29" t="s">
        <v>19</v>
      </c>
      <c r="B9" s="29"/>
      <c r="C9" s="29"/>
      <c r="D9" s="29"/>
      <c r="E9" s="29"/>
      <c r="F9" s="29"/>
      <c r="G9" s="29"/>
      <c r="H9" s="30"/>
      <c r="I9" s="30"/>
      <c r="J9" s="30"/>
      <c r="K9" s="29"/>
      <c r="L9" s="29"/>
      <c r="M9" s="29"/>
      <c r="N9" s="29"/>
      <c r="O9" s="6"/>
      <c r="P9" s="15">
        <f>SUM(P8:P8)</f>
        <v>1540000</v>
      </c>
      <c r="Q9" s="7"/>
      <c r="S9" s="18" t="e">
        <f>SUM(#REF!)</f>
        <v>#REF!</v>
      </c>
      <c r="T9" s="18" t="e">
        <f>SUM(#REF!)</f>
        <v>#REF!</v>
      </c>
      <c r="U9" s="18" t="e">
        <f>SUM(S9:T9)</f>
        <v>#REF!</v>
      </c>
    </row>
    <row r="10" spans="1:21" ht="6.75" customHeight="1" x14ac:dyDescent="0.25">
      <c r="S10" s="18"/>
    </row>
    <row r="11" spans="1:21" s="17" customFormat="1" x14ac:dyDescent="0.25">
      <c r="A11" s="16" t="s">
        <v>24</v>
      </c>
      <c r="B11" s="16"/>
      <c r="C11" s="16"/>
      <c r="D11" s="16"/>
      <c r="E11" s="16"/>
      <c r="F11" s="16"/>
      <c r="G11" s="16"/>
      <c r="H11" s="16"/>
      <c r="I11" s="22">
        <f>P9</f>
        <v>1540000</v>
      </c>
      <c r="J11" s="16" t="s">
        <v>33</v>
      </c>
      <c r="K11" s="16"/>
      <c r="L11" s="16"/>
      <c r="M11" s="16"/>
      <c r="N11" s="10"/>
      <c r="O11" s="10"/>
      <c r="P11" s="10"/>
    </row>
    <row r="12" spans="1:21" x14ac:dyDescent="0.25">
      <c r="A12" s="28" t="s">
        <v>21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21" x14ac:dyDescent="0.25">
      <c r="A13" s="11"/>
      <c r="B13" s="11" t="s">
        <v>34</v>
      </c>
      <c r="C13" s="12"/>
      <c r="D13" s="11"/>
      <c r="E13" s="11"/>
      <c r="F13" s="11"/>
      <c r="G13" s="11"/>
      <c r="H13" s="11"/>
      <c r="I13" s="11"/>
      <c r="J13" s="11"/>
      <c r="K13" s="11"/>
      <c r="L13" s="11"/>
      <c r="M13" s="13"/>
    </row>
    <row r="14" spans="1:21" x14ac:dyDescent="0.25">
      <c r="A14" s="11"/>
      <c r="B14" s="11" t="s">
        <v>25</v>
      </c>
      <c r="C14" s="12"/>
      <c r="D14" s="11"/>
      <c r="E14" s="11"/>
      <c r="F14" s="11"/>
      <c r="G14" s="11"/>
      <c r="H14" s="11"/>
      <c r="I14" s="11"/>
      <c r="J14" s="11"/>
      <c r="K14" s="11"/>
      <c r="L14" s="11"/>
      <c r="M14" s="13"/>
    </row>
    <row r="15" spans="1:21" x14ac:dyDescent="0.25">
      <c r="A15" s="11"/>
      <c r="B15" s="11" t="s">
        <v>20</v>
      </c>
      <c r="C15" s="12"/>
      <c r="D15" s="11"/>
      <c r="E15" s="11"/>
      <c r="F15" s="11"/>
      <c r="G15" s="11"/>
      <c r="H15" s="11"/>
      <c r="I15" s="11"/>
      <c r="J15" s="11"/>
      <c r="K15" s="11"/>
      <c r="L15" s="11"/>
      <c r="M15" s="13"/>
    </row>
    <row r="16" spans="1:21" x14ac:dyDescent="0.25">
      <c r="A16" s="11"/>
      <c r="B16" s="11" t="s">
        <v>31</v>
      </c>
      <c r="C16" s="14"/>
      <c r="D16" s="14"/>
      <c r="E16" s="14"/>
      <c r="F16" s="11"/>
      <c r="G16" s="11"/>
      <c r="H16" s="11"/>
      <c r="I16" s="11"/>
      <c r="J16" s="11"/>
      <c r="K16" s="11"/>
      <c r="L16" s="11"/>
      <c r="M16" s="13"/>
    </row>
  </sheetData>
  <autoFilter ref="A5:Q9">
    <filterColumn colId="1" showButton="0"/>
  </autoFilter>
  <mergeCells count="20">
    <mergeCell ref="O5:O7"/>
    <mergeCell ref="P5:P7"/>
    <mergeCell ref="A5:A7"/>
    <mergeCell ref="B5:C7"/>
    <mergeCell ref="D5:D7"/>
    <mergeCell ref="E5:E7"/>
    <mergeCell ref="F5:F7"/>
    <mergeCell ref="J5:J6"/>
    <mergeCell ref="K5:K6"/>
    <mergeCell ref="L5:L6"/>
    <mergeCell ref="A2:B2"/>
    <mergeCell ref="C2:P2"/>
    <mergeCell ref="A3:B3"/>
    <mergeCell ref="C3:P3"/>
    <mergeCell ref="A4:P4"/>
    <mergeCell ref="A12:M12"/>
    <mergeCell ref="A9:N9"/>
    <mergeCell ref="M5:M7"/>
    <mergeCell ref="N5:N7"/>
    <mergeCell ref="B8:C8"/>
  </mergeCells>
  <pageMargins left="0.25" right="0.25" top="0.75" bottom="0.75" header="0.3" footer="0.3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Гареева Айгуль Фаргатовна</dc:creator>
  <cp:lastModifiedBy>Пользователь Windows</cp:lastModifiedBy>
  <cp:lastPrinted>2025-05-15T05:20:43Z</cp:lastPrinted>
  <dcterms:created xsi:type="dcterms:W3CDTF">2021-10-30T06:02:33Z</dcterms:created>
  <dcterms:modified xsi:type="dcterms:W3CDTF">2025-08-13T06:33:56Z</dcterms:modified>
</cp:coreProperties>
</file>