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zorenova_zv\AppData\Local\Microsoft\Windows\INetCache\Content.Outlook\L7B91CVC\"/>
    </mc:Choice>
  </mc:AlternateContent>
  <bookViews>
    <workbookView xWindow="0" yWindow="86520" windowWidth="19440" windowHeight="12120" activeTab="8"/>
  </bookViews>
  <sheets>
    <sheet name="ИТОГО " sheetId="42" r:id="rId1"/>
    <sheet name="НЦС К-2х400" sheetId="37" r:id="rId2"/>
    <sheet name="Труба Д400" sheetId="38" state="hidden" r:id="rId3"/>
    <sheet name="НЦС К-355" sheetId="40" state="hidden" r:id="rId4"/>
    <sheet name="НЦС К-2х300" sheetId="41" r:id="rId5"/>
    <sheet name="НЦС В-2х200" sheetId="39" state="hidden" r:id="rId6"/>
    <sheet name="Благоустройство" sheetId="14" r:id="rId7"/>
    <sheet name="Колодцы" sheetId="35" state="hidden" r:id="rId8"/>
    <sheet name="УВВ" sheetId="33" r:id="rId9"/>
    <sheet name="СТУ" sheetId="20" state="hidden" r:id="rId10"/>
    <sheet name="Байпас" sheetId="24" state="hidden" r:id="rId11"/>
    <sheet name="Лист2" sheetId="2" state="hidden" r:id="rId12"/>
    <sheet name="Лист3" sheetId="3" state="hidden" r:id="rId13"/>
    <sheet name="Лист4" sheetId="4" state="hidden" r:id="rId14"/>
    <sheet name="Лист5" sheetId="5" state="hidden" r:id="rId15"/>
    <sheet name="Лист6" sheetId="6" state="hidden" r:id="rId16"/>
    <sheet name="Лист7" sheetId="7" state="hidden" r:id="rId17"/>
    <sheet name="Лист8" sheetId="8" state="hidden" r:id="rId18"/>
    <sheet name="Лист9" sheetId="9" state="hidden" r:id="rId19"/>
    <sheet name="Лист10" sheetId="10" state="hidden" r:id="rId20"/>
    <sheet name="Лист11" sheetId="11" state="hidden" r:id="rId21"/>
  </sheets>
  <externalReferences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definedNames>
    <definedName name="\AUTOEXEC" localSheetId="0">#REF!</definedName>
    <definedName name="\AUTOEXEC">#REF!</definedName>
    <definedName name="\k" localSheetId="0">#REF!</definedName>
    <definedName name="\k">#REF!</definedName>
    <definedName name="\m" localSheetId="0">#REF!</definedName>
    <definedName name="\m">#REF!</definedName>
    <definedName name="\s">#REF!</definedName>
    <definedName name="\z">#REF!</definedName>
    <definedName name="_1">#REF!</definedName>
    <definedName name="_AUTOEXEC">#REF!</definedName>
    <definedName name="_AUTOEXEC_1">[1]Смета!#REF!</definedName>
    <definedName name="_k" localSheetId="0">#REF!</definedName>
    <definedName name="_k">#REF!</definedName>
    <definedName name="_k_1" localSheetId="0">[1]Смета!#REF!</definedName>
    <definedName name="_k_1">[1]Смета!#REF!</definedName>
    <definedName name="_m" localSheetId="0">#REF!</definedName>
    <definedName name="_m">#REF!</definedName>
    <definedName name="_m_1" localSheetId="0">[1]Смета!#REF!</definedName>
    <definedName name="_m_1">[1]Смета!#REF!</definedName>
    <definedName name="_s" localSheetId="0">#REF!</definedName>
    <definedName name="_s">#REF!</definedName>
    <definedName name="_s_1" localSheetId="0">[1]Смета!#REF!</definedName>
    <definedName name="_s_1">[1]Смета!#REF!</definedName>
    <definedName name="_z" localSheetId="0">#REF!</definedName>
    <definedName name="_z">#REF!</definedName>
    <definedName name="_z_1" localSheetId="0">[1]Смета!#REF!</definedName>
    <definedName name="_z_1">[1]Смета!#REF!</definedName>
    <definedName name="dck" localSheetId="0">[2]топография!#REF!</definedName>
    <definedName name="dck">[2]топография!#REF!</definedName>
    <definedName name="dck_1">[3]топография!#REF!</definedName>
    <definedName name="Excel_BuiltIn_Print_Area_1" localSheetId="0">#REF!</definedName>
    <definedName name="Excel_BuiltIn_Print_Area_1">#REF!</definedName>
    <definedName name="Excel_BuiltIn_Print_Titles_1" localSheetId="0">#REF!</definedName>
    <definedName name="Excel_BuiltIn_Print_Titles_1">#REF!</definedName>
    <definedName name="Itog" localSheetId="0">#REF!</definedName>
    <definedName name="Itog">#REF!</definedName>
    <definedName name="SM_STO">#REF!</definedName>
    <definedName name="SM_STO1">#REF!</definedName>
    <definedName name="SM_STO1_1">#REF!</definedName>
    <definedName name="SM_STO2">#REF!</definedName>
    <definedName name="SM_STO3">#REF!</definedName>
    <definedName name="SUM_">#REF!</definedName>
    <definedName name="SUM_1">#REF!</definedName>
    <definedName name="SUM_1_1">#REF!</definedName>
    <definedName name="SUM_3">#REF!</definedName>
    <definedName name="ZAK1">#REF!</definedName>
    <definedName name="ZAK2">#REF!</definedName>
    <definedName name="а36">#REF!</definedName>
    <definedName name="АБВ">#REF!</definedName>
    <definedName name="ав">#REF!</definedName>
    <definedName name="АСУТП3">#REF!</definedName>
    <definedName name="В10">#REF!</definedName>
    <definedName name="В3">#REF!</definedName>
    <definedName name="Верхняя_часть">#REF!</definedName>
    <definedName name="Вид">'[4]ОДД (стр-во+экспл.)'!$B$85:$B$86</definedName>
    <definedName name="вид_сметы">[5]база!$G:$G</definedName>
    <definedName name="Всего_по_смете" localSheetId="0">#REF!</definedName>
    <definedName name="Всего_по_смете">#REF!</definedName>
    <definedName name="выдал">[6]база!$E:$E</definedName>
    <definedName name="Газ_ГРПБ" localSheetId="0">#REF!</definedName>
    <definedName name="Газ_ГРПБ">#REF!</definedName>
    <definedName name="геол" localSheetId="0">[7]Смета!#REF!</definedName>
    <definedName name="геол">[7]Смета!#REF!</definedName>
    <definedName name="гид" localSheetId="0">[8]Смета!#REF!</definedName>
    <definedName name="гид">[8]Смета!#REF!</definedName>
    <definedName name="гидро1" localSheetId="0">#REF!</definedName>
    <definedName name="гидро1">#REF!</definedName>
    <definedName name="гидролог" localSheetId="0">#REF!</definedName>
    <definedName name="гидролог">#REF!</definedName>
    <definedName name="ГИП" localSheetId="0">#REF!</definedName>
    <definedName name="ГИП">#REF!</definedName>
    <definedName name="город_инв">[9]база!$Y:$Y</definedName>
    <definedName name="дд" localSheetId="0">[10]Смета!#REF!</definedName>
    <definedName name="дд">[10]Смета!#REF!</definedName>
    <definedName name="ДЕМ" localSheetId="0">#REF!</definedName>
    <definedName name="ДЕМ">#REF!</definedName>
    <definedName name="дендра" localSheetId="0">#REF!</definedName>
    <definedName name="дендра">#REF!</definedName>
    <definedName name="Дефлятор" localSheetId="0">#REF!</definedName>
    <definedName name="Дефлятор">#REF!</definedName>
    <definedName name="Длинна_границы">#REF!</definedName>
    <definedName name="Длинна_трассы">#REF!</definedName>
    <definedName name="должность">[9]база!$AB:$AB</definedName>
    <definedName name="ДСК" localSheetId="0">[11]топография!#REF!</definedName>
    <definedName name="ДСК">[11]топография!#REF!</definedName>
    <definedName name="ДСК_1" localSheetId="0">[12]топография!#REF!</definedName>
    <definedName name="ДСК_1">[12]топография!#REF!</definedName>
    <definedName name="е">[13]база!$J:$J</definedName>
    <definedName name="Заголовок_раздела" localSheetId="0">#REF!</definedName>
    <definedName name="Заголовок_раздела">#REF!</definedName>
    <definedName name="Заказчик" localSheetId="0">#REF!</definedName>
    <definedName name="Заказчик">#REF!</definedName>
    <definedName name="заказчики">[5]база!$A:$A</definedName>
    <definedName name="изыск" localSheetId="0">#REF!</definedName>
    <definedName name="изыск">#REF!</definedName>
    <definedName name="инж" localSheetId="0">#REF!</definedName>
    <definedName name="инж">#REF!</definedName>
    <definedName name="ИПусто" localSheetId="0">#REF!</definedName>
    <definedName name="ИПусто">#REF!</definedName>
    <definedName name="Итого_смета">#REF!</definedName>
    <definedName name="калплан">#REF!</definedName>
    <definedName name="Камер_итого">#REF!</definedName>
    <definedName name="Категория_сложности">#REF!</definedName>
    <definedName name="КВ">[14]БАЗА!$A$2:$A$11</definedName>
    <definedName name="КВ1">[15]БАЗА!$A$2:$A$11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0">#REF!</definedName>
    <definedName name="Количество_контуров">#REF!</definedName>
    <definedName name="Количество_культур" localSheetId="0">#REF!</definedName>
    <definedName name="Количество_культур">#REF!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мандировочные_расходы">#REF!</definedName>
    <definedName name="коэфф">[16]база!$L:$L</definedName>
    <definedName name="Коэффициент" localSheetId="0">#REF!</definedName>
    <definedName name="Коэффициент">#REF!</definedName>
    <definedName name="Коэффициент__стадия__ПД_РД">[14]БАЗА!$B$54:$B$56</definedName>
    <definedName name="ЛО">[17]база!$L:$L</definedName>
    <definedName name="м" localSheetId="0">#REF!</definedName>
    <definedName name="м">#REF!</definedName>
    <definedName name="М_1" localSheetId="0">#REF!</definedName>
    <definedName name="М_1">#REF!</definedName>
    <definedName name="митюгов">'[18]Данные для расчёта сметы'!$J$33</definedName>
    <definedName name="Название_проекта" localSheetId="0">#REF!</definedName>
    <definedName name="Название_проекта">#REF!</definedName>
    <definedName name="Наименование_организации_заказчика" localSheetId="0">#REF!</definedName>
    <definedName name="Наименование_организации_заказчика">#REF!</definedName>
    <definedName name="Наименование_проектной_организации" localSheetId="0">#REF!</definedName>
    <definedName name="Наименование_проектной_организации">#REF!</definedName>
    <definedName name="Наименование_строительства">#REF!</definedName>
    <definedName name="Непредв_расх">#REF!</definedName>
    <definedName name="Нижняя_часть">#REF!</definedName>
    <definedName name="Номер">#REF!</definedName>
    <definedName name="Номер_договора">#REF!</definedName>
    <definedName name="Номер_пп">#REF!</definedName>
    <definedName name="Номер_раздела">#REF!</definedName>
    <definedName name="о">[19]база!$E:$E</definedName>
    <definedName name="_xlnm.Print_Area" localSheetId="10">Байпас!$A$1:$H$14</definedName>
    <definedName name="_xlnm.Print_Area" localSheetId="6">Благоустройство!$A$1:$N$23</definedName>
    <definedName name="_xlnm.Print_Area" localSheetId="0">'ИТОГО '!$A$1:$F$36</definedName>
    <definedName name="_xlnm.Print_Area" localSheetId="7">Колодцы!$A$1:$H$16</definedName>
    <definedName name="_xlnm.Print_Area" localSheetId="5">'НЦС В-2х200'!$A$1:$Q$25</definedName>
    <definedName name="_xlnm.Print_Area" localSheetId="4">'НЦС К-2х300'!$A$1:$Q$32</definedName>
    <definedName name="_xlnm.Print_Area" localSheetId="1">'НЦС К-2х400'!$A$1:$Q$36</definedName>
    <definedName name="_xlnm.Print_Area" localSheetId="3">'НЦС К-355'!$A$1:$Q$25</definedName>
    <definedName name="_xlnm.Print_Area" localSheetId="9">СТУ!$A$1:$L$11</definedName>
    <definedName name="_xlnm.Print_Area" localSheetId="2">'Труба Д400'!$A$1:$I$15</definedName>
    <definedName name="_xlnm.Print_Area" localSheetId="8">УВВ!$A$1:$H$36</definedName>
    <definedName name="объем">#N/A</definedName>
    <definedName name="объем___0">NA()</definedName>
    <definedName name="объем___0___0" localSheetId="0">#REF!</definedName>
    <definedName name="объем___0___0">#REF!</definedName>
    <definedName name="объем___0___0___0" localSheetId="0">#REF!</definedName>
    <definedName name="объем___0___0___0">#REF!</definedName>
    <definedName name="объем___0___0___0___0" localSheetId="0">#REF!</definedName>
    <definedName name="объем___0___0___0___0">#REF!</definedName>
    <definedName name="объем___0___0___0___0___0">#REF!</definedName>
    <definedName name="объем___0___0___0___1">#REF!</definedName>
    <definedName name="объем___0___0___0___5">#REF!</definedName>
    <definedName name="объем___0___0___0_1">#REF!</definedName>
    <definedName name="объем___0___0___0_5">#REF!</definedName>
    <definedName name="объем___0___0___1">#REF!</definedName>
    <definedName name="объем___0___0___2">#REF!</definedName>
    <definedName name="объем___0___0___3">#REF!</definedName>
    <definedName name="объем___0___0___4">#REF!</definedName>
    <definedName name="объем___0___0___5">#REF!</definedName>
    <definedName name="объем___0___0_1">#REF!</definedName>
    <definedName name="объем___0___0_3">#REF!</definedName>
    <definedName name="объем___0___0_5">#REF!</definedName>
    <definedName name="объем___0___1">#REF!</definedName>
    <definedName name="объем___0___1___0">#REF!</definedName>
    <definedName name="объем___0___10">#REF!</definedName>
    <definedName name="объем___0___2">#REF!</definedName>
    <definedName name="объем___0___2___0">#REF!</definedName>
    <definedName name="объем___0___2___0___0">#REF!</definedName>
    <definedName name="объем___0___2___5">#REF!</definedName>
    <definedName name="объем___0___2_1">#REF!</definedName>
    <definedName name="объем___0___2_3">#REF!</definedName>
    <definedName name="объем___0___2_5">#REF!</definedName>
    <definedName name="объем___0___3">#REF!</definedName>
    <definedName name="объем___0___3___0">#REF!</definedName>
    <definedName name="объем___0___3___5">#REF!</definedName>
    <definedName name="объем___0___3_1">#REF!</definedName>
    <definedName name="объем___0___3_5">#REF!</definedName>
    <definedName name="объем___0___4">#REF!</definedName>
    <definedName name="объем___0___4___0">#REF!</definedName>
    <definedName name="объем___0___4___5">#REF!</definedName>
    <definedName name="объем___0___4_1">#REF!</definedName>
    <definedName name="объем___0___4_3">#REF!</definedName>
    <definedName name="объем___0___4_5">#REF!</definedName>
    <definedName name="объем___0___5">#REF!</definedName>
    <definedName name="объем___0___6">#REF!</definedName>
    <definedName name="объем___0___8">#REF!</definedName>
    <definedName name="объем___0_1">#REF!</definedName>
    <definedName name="объем___0_3">#REF!</definedName>
    <definedName name="объем___0_5">#REF!</definedName>
    <definedName name="объем___1">#REF!</definedName>
    <definedName name="объем___1___0">#REF!</definedName>
    <definedName name="объем___1___0___0">#REF!</definedName>
    <definedName name="объем___1___1">#REF!</definedName>
    <definedName name="объем___1___5">#REF!</definedName>
    <definedName name="объем___1_1">#REF!</definedName>
    <definedName name="объем___1_3">#REF!</definedName>
    <definedName name="объем___1_5">#REF!</definedName>
    <definedName name="объем___10">NA()</definedName>
    <definedName name="объем___10___0" localSheetId="0">#REF!</definedName>
    <definedName name="объем___10___0">#REF!</definedName>
    <definedName name="объем___10___0___0" localSheetId="0">#REF!</definedName>
    <definedName name="объем___10___0___0">#REF!</definedName>
    <definedName name="объем___10___0___0___0" localSheetId="0">#REF!</definedName>
    <definedName name="объем___10___0___0___0">#REF!</definedName>
    <definedName name="объем___10___0___1">NA()</definedName>
    <definedName name="объем___10___0___5">NA()</definedName>
    <definedName name="объем___10___0_1">NA()</definedName>
    <definedName name="объем___10___0_3">NA()</definedName>
    <definedName name="объем___10___0_5">NA()</definedName>
    <definedName name="объем___10___2">NA()</definedName>
    <definedName name="объем___10___4">NA()</definedName>
    <definedName name="объем___10___5" localSheetId="0">#REF!</definedName>
    <definedName name="объем___10___5">#REF!</definedName>
    <definedName name="объем___10___6">NA()</definedName>
    <definedName name="объем___10___8">NA()</definedName>
    <definedName name="объем___10_1">NA()</definedName>
    <definedName name="объем___10_3" localSheetId="0">#REF!</definedName>
    <definedName name="объем___10_3">#REF!</definedName>
    <definedName name="объем___10_5" localSheetId="0">#REF!</definedName>
    <definedName name="объем___10_5">#REF!</definedName>
    <definedName name="объем___11" localSheetId="0">#REF!</definedName>
    <definedName name="объем___11">#REF!</definedName>
    <definedName name="объем___12">NA()</definedName>
    <definedName name="объем___2" localSheetId="0">#REF!</definedName>
    <definedName name="объем___2">#REF!</definedName>
    <definedName name="объем___2___0" localSheetId="0">#REF!</definedName>
    <definedName name="объем___2___0">#REF!</definedName>
    <definedName name="объем___2___0___0" localSheetId="0">#REF!</definedName>
    <definedName name="объем___2___0___0">#REF!</definedName>
    <definedName name="объем___2___0___0___0">#REF!</definedName>
    <definedName name="объем___2___0___0___0___0">#REF!</definedName>
    <definedName name="объем___2___0___0___1">#REF!</definedName>
    <definedName name="объем___2___0___0___5">#REF!</definedName>
    <definedName name="объем___2___0___0_1">#REF!</definedName>
    <definedName name="объем___2___0___0_5">#REF!</definedName>
    <definedName name="объем___2___0___1">#REF!</definedName>
    <definedName name="объем___2___0___5">#REF!</definedName>
    <definedName name="объем___2___0_1">#REF!</definedName>
    <definedName name="объем___2___0_3">#REF!</definedName>
    <definedName name="объем___2___0_5">#REF!</definedName>
    <definedName name="объем___2___1">#REF!</definedName>
    <definedName name="объем___2___10">#REF!</definedName>
    <definedName name="объем___2___2">#REF!</definedName>
    <definedName name="объем___2___4">#REF!</definedName>
    <definedName name="объем___2___4___0">#REF!</definedName>
    <definedName name="объем___2___4___5">#REF!</definedName>
    <definedName name="объем___2___4_1">#REF!</definedName>
    <definedName name="объем___2___4_3">#REF!</definedName>
    <definedName name="объем___2___4_5">#REF!</definedName>
    <definedName name="объем___2___5">#REF!</definedName>
    <definedName name="объем___2___6">#REF!</definedName>
    <definedName name="объем___2___8">#REF!</definedName>
    <definedName name="объем___2_1">#REF!</definedName>
    <definedName name="объем___2_3">#REF!</definedName>
    <definedName name="объем___2_5">#REF!</definedName>
    <definedName name="объем___3">#REF!</definedName>
    <definedName name="объем___3___0">#REF!</definedName>
    <definedName name="объем___3___0___0">NA()</definedName>
    <definedName name="объем___3___0___0___0">NA()</definedName>
    <definedName name="объем___3___0___1">NA()</definedName>
    <definedName name="объем___3___0___5" localSheetId="0">#REF!</definedName>
    <definedName name="объем___3___0___5">#REF!</definedName>
    <definedName name="объем___3___0_1">NA()</definedName>
    <definedName name="объем___3___0_3" localSheetId="0">#REF!</definedName>
    <definedName name="объем___3___0_3">#REF!</definedName>
    <definedName name="объем___3___0_5" localSheetId="0">#REF!</definedName>
    <definedName name="объем___3___0_5">#REF!</definedName>
    <definedName name="объем___3___2" localSheetId="0">#REF!</definedName>
    <definedName name="объем___3___2">#REF!</definedName>
    <definedName name="объем___3___3">#REF!</definedName>
    <definedName name="объем___3___5">#REF!</definedName>
    <definedName name="объем___3_1">#REF!</definedName>
    <definedName name="объем___3_3">NA()</definedName>
    <definedName name="объем___3_5" localSheetId="0">#REF!</definedName>
    <definedName name="объем___3_5">#REF!</definedName>
    <definedName name="объем___4" localSheetId="0">#REF!</definedName>
    <definedName name="объем___4">#REF!</definedName>
    <definedName name="объем___4___0" localSheetId="0">#REF!</definedName>
    <definedName name="объем___4___0">#REF!</definedName>
    <definedName name="объем___4___0___0">#REF!</definedName>
    <definedName name="объем___4___0___0___0">#REF!</definedName>
    <definedName name="объем___4___0___0___0___0">#REF!</definedName>
    <definedName name="объем___4___0___0___1">#REF!</definedName>
    <definedName name="объем___4___0___0___5">#REF!</definedName>
    <definedName name="объем___4___0___0_1">#REF!</definedName>
    <definedName name="объем___4___0___0_5">#REF!</definedName>
    <definedName name="объем___4___0___1">#REF!</definedName>
    <definedName name="объем___4___0___5">NA()</definedName>
    <definedName name="объем___4___0_1" localSheetId="0">#REF!</definedName>
    <definedName name="объем___4___0_1">#REF!</definedName>
    <definedName name="объем___4___0_3" localSheetId="0">#REF!</definedName>
    <definedName name="объем___4___0_3">#REF!</definedName>
    <definedName name="объем___4___0_5">NA()</definedName>
    <definedName name="объем___4___1" localSheetId="0">#REF!</definedName>
    <definedName name="объем___4___1">#REF!</definedName>
    <definedName name="объем___4___10" localSheetId="0">#REF!</definedName>
    <definedName name="объем___4___10">#REF!</definedName>
    <definedName name="объем___4___2" localSheetId="0">#REF!</definedName>
    <definedName name="объем___4___2">#REF!</definedName>
    <definedName name="объем___4___3">#REF!</definedName>
    <definedName name="объем___4___4">#REF!</definedName>
    <definedName name="объем___4___5">#REF!</definedName>
    <definedName name="объем___4___6">#REF!</definedName>
    <definedName name="объем___4___8">#REF!</definedName>
    <definedName name="объем___4_1">#REF!</definedName>
    <definedName name="объем___4_3">#REF!</definedName>
    <definedName name="объем___4_5">#REF!</definedName>
    <definedName name="объем___5">#REF!</definedName>
    <definedName name="объем___5___0">#REF!</definedName>
    <definedName name="объем___5___0___0">#REF!</definedName>
    <definedName name="объем___5___0___0___0">#REF!</definedName>
    <definedName name="объем___5___0___0___0___0">#REF!</definedName>
    <definedName name="объем___5___0___1">#REF!</definedName>
    <definedName name="объем___5___0___5">#REF!</definedName>
    <definedName name="объем___5___0_1">#REF!</definedName>
    <definedName name="объем___5___0_3">#REF!</definedName>
    <definedName name="объем___5___0_5">#REF!</definedName>
    <definedName name="объем___5___1">#REF!</definedName>
    <definedName name="объем___5___5">NA()</definedName>
    <definedName name="объем___5_1" localSheetId="0">#REF!</definedName>
    <definedName name="объем___5_1">#REF!</definedName>
    <definedName name="объем___5_3">NA()</definedName>
    <definedName name="объем___5_5">NA()</definedName>
    <definedName name="объем___6" localSheetId="0">#REF!</definedName>
    <definedName name="объем___6">#REF!</definedName>
    <definedName name="объем___6___0" localSheetId="0">#REF!</definedName>
    <definedName name="объем___6___0">#REF!</definedName>
    <definedName name="объем___6___0___0" localSheetId="0">#REF!</definedName>
    <definedName name="объем___6___0___0">#REF!</definedName>
    <definedName name="объем___6___0___0___0">#REF!</definedName>
    <definedName name="объем___6___0___0___0___0">#REF!</definedName>
    <definedName name="объем___6___0___1">#REF!</definedName>
    <definedName name="объем___6___0___5">#REF!</definedName>
    <definedName name="объем___6___0_1">#REF!</definedName>
    <definedName name="объем___6___0_3">#REF!</definedName>
    <definedName name="объем___6___0_5">#REF!</definedName>
    <definedName name="объем___6___10">#REF!</definedName>
    <definedName name="объем___6___2">#REF!</definedName>
    <definedName name="объем___6___4">#REF!</definedName>
    <definedName name="объем___6___5">NA()</definedName>
    <definedName name="объем___6___6" localSheetId="0">#REF!</definedName>
    <definedName name="объем___6___6">#REF!</definedName>
    <definedName name="объем___6___8" localSheetId="0">#REF!</definedName>
    <definedName name="объем___6___8">#REF!</definedName>
    <definedName name="объем___6_1" localSheetId="0">#REF!</definedName>
    <definedName name="объем___6_1">#REF!</definedName>
    <definedName name="объем___6_3">#REF!</definedName>
    <definedName name="объем___6_5">NA()</definedName>
    <definedName name="объем___7" localSheetId="0">#REF!</definedName>
    <definedName name="объем___7">#REF!</definedName>
    <definedName name="объем___8" localSheetId="0">#REF!</definedName>
    <definedName name="объем___8">#REF!</definedName>
    <definedName name="объем___8___0" localSheetId="0">#REF!</definedName>
    <definedName name="объем___8___0">#REF!</definedName>
    <definedName name="объем___8___0___0">#REF!</definedName>
    <definedName name="объем___8___0___0___0">#REF!</definedName>
    <definedName name="объем___8___0___0___0___0">#REF!</definedName>
    <definedName name="объем___8___0___1">#REF!</definedName>
    <definedName name="объем___8___0___5">#REF!</definedName>
    <definedName name="объем___8___0_1">#REF!</definedName>
    <definedName name="объем___8___0_3">#REF!</definedName>
    <definedName name="объем___8___0_5">#REF!</definedName>
    <definedName name="объем___8___10">#REF!</definedName>
    <definedName name="объем___8___2">#REF!</definedName>
    <definedName name="объем___8___4">#REF!</definedName>
    <definedName name="объем___8___5">#REF!</definedName>
    <definedName name="объем___8___6">#REF!</definedName>
    <definedName name="объем___8___8">#REF!</definedName>
    <definedName name="объем___8_1">#REF!</definedName>
    <definedName name="объем___8_3">#REF!</definedName>
    <definedName name="объем___8_5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0___0___0___0">#REF!</definedName>
    <definedName name="объем___9___0___5">#REF!</definedName>
    <definedName name="объем___9___0_5">#REF!</definedName>
    <definedName name="объем___9___5">#REF!</definedName>
    <definedName name="объем___9_1">#REF!</definedName>
    <definedName name="объем___9_3">#REF!</definedName>
    <definedName name="объем___9_5">#REF!</definedName>
    <definedName name="объем_1">NA()</definedName>
    <definedName name="объем_3">NA()</definedName>
    <definedName name="объем_4">NA()</definedName>
    <definedName name="объем_5">NA()</definedName>
    <definedName name="ОДДДД">'[20]ОДД (стр-во+экспл.)'!$B$85:$B$86</definedName>
    <definedName name="ок" localSheetId="0">#REF!</definedName>
    <definedName name="ок">#REF!</definedName>
    <definedName name="орп" localSheetId="0">[21]Смета!#REF!</definedName>
    <definedName name="орп">[21]Смета!#REF!</definedName>
    <definedName name="охр.">[9]база!$AB:$AB</definedName>
    <definedName name="п" localSheetId="0">#REF!</definedName>
    <definedName name="п">#REF!</definedName>
    <definedName name="план" localSheetId="0">[12]топография!#REF!</definedName>
    <definedName name="план">[12]топография!#REF!</definedName>
    <definedName name="площадь">[22]Коэффициенты!$D$1:$D$3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0">#REF!</definedName>
    <definedName name="Площадь_планшетов">#REF!</definedName>
    <definedName name="Подзаголовок" localSheetId="0">#REF!</definedName>
    <definedName name="Подзаголовок">#REF!</definedName>
    <definedName name="Подпись1">#REF!</definedName>
    <definedName name="Подпись2">#REF!</definedName>
    <definedName name="Подпись3">#REF!</definedName>
    <definedName name="Подпись4">#REF!</definedName>
    <definedName name="Подпись5">#REF!</definedName>
    <definedName name="Полевые_итого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NA()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0___0___0">#REF!</definedName>
    <definedName name="Поправочные_коэффициенты_по_письму_Госстроя_от_25.12.90___0___0___0___1">#REF!</definedName>
    <definedName name="Поправочные_коэффициенты_по_письму_Госстроя_от_25.12.90___0___0___0___5">#REF!</definedName>
    <definedName name="Поправочные_коэффициенты_по_письму_Госстроя_от_25.12.90___0___0___0_1">#REF!</definedName>
    <definedName name="Поправочные_коэффициенты_по_письму_Госстроя_от_25.12.90___0___0___0_5">#REF!</definedName>
    <definedName name="Поправочные_коэффициенты_по_письму_Госстроя_от_25.12.90___0___0___1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0___5">#REF!</definedName>
    <definedName name="Поправочные_коэффициенты_по_письму_Госстроя_от_25.12.90___0___0_1">#REF!</definedName>
    <definedName name="Поправочные_коэффициенты_по_письму_Госстроя_от_25.12.90___0___0_3">#REF!</definedName>
    <definedName name="Поправочные_коэффициенты_по_письму_Госстроя_от_25.12.90___0___0_5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___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2___0___0">#REF!</definedName>
    <definedName name="Поправочные_коэффициенты_по_письму_Госстроя_от_25.12.90___0___2___5">#REF!</definedName>
    <definedName name="Поправочные_коэффициенты_по_письму_Госстроя_от_25.12.90___0___2_1">#REF!</definedName>
    <definedName name="Поправочные_коэффициенты_по_письму_Госстроя_от_25.12.90___0___2_3">#REF!</definedName>
    <definedName name="Поправочные_коэффициенты_по_письму_Госстроя_от_25.12.90___0___2_5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3___0___0">#REF!</definedName>
    <definedName name="Поправочные_коэффициенты_по_письму_Госстроя_от_25.12.90___0___3___0___1">#REF!</definedName>
    <definedName name="Поправочные_коэффициенты_по_письму_Госстроя_от_25.12.90___0___3___0___5">#REF!</definedName>
    <definedName name="Поправочные_коэффициенты_по_письму_Госстроя_от_25.12.90___0___3___0_1">#REF!</definedName>
    <definedName name="Поправочные_коэффициенты_по_письму_Госстроя_от_25.12.90___0___3___0_5">#REF!</definedName>
    <definedName name="Поправочные_коэффициенты_по_письму_Госстроя_от_25.12.90___0___3___5">#REF!</definedName>
    <definedName name="Поправочные_коэффициенты_по_письму_Госстроя_от_25.12.90___0___3_1">#REF!</definedName>
    <definedName name="Поправочные_коэффициенты_по_письму_Госстроя_от_25.12.90___0___3_5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4___0">#REF!</definedName>
    <definedName name="Поправочные_коэффициенты_по_письму_Госстроя_от_25.12.90___0___4___5">#REF!</definedName>
    <definedName name="Поправочные_коэффициенты_по_письму_Госстроя_от_25.12.90___0___4_1">#REF!</definedName>
    <definedName name="Поправочные_коэффициенты_по_письму_Госстроя_от_25.12.90___0___4_3">#REF!</definedName>
    <definedName name="Поправочные_коэффициенты_по_письму_Госстроя_от_25.12.90___0___4_5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0_1">#REF!</definedName>
    <definedName name="Поправочные_коэффициенты_по_письму_Госстроя_от_25.12.90___0_3">#REF!</definedName>
    <definedName name="Поправочные_коэффициенты_по_письму_Госстроя_от_25.12.90___0_5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0___0">#REF!</definedName>
    <definedName name="Поправочные_коэффициенты_по_письму_Госстроя_от_25.12.90___1___1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___5">#REF!</definedName>
    <definedName name="Поправочные_коэффициенты_по_письму_Госстроя_от_25.12.90___1_1">#REF!</definedName>
    <definedName name="Поправочные_коэффициенты_по_письму_Госстроя_от_25.12.90___1_5">#REF!</definedName>
    <definedName name="Поправочные_коэффициенты_по_письму_Госстроя_от_25.12.90___10">NA()</definedName>
    <definedName name="Поправочные_коэффициенты_по_письму_Госстроя_от_25.12.90___10___0" localSheetId="0">#REF!</definedName>
    <definedName name="Поправочные_коэффициенты_по_письму_Госстроя_от_25.12.90___10___0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0___0___0" localSheetId="0">#REF!</definedName>
    <definedName name="Поправочные_коэффициенты_по_письму_Госстроя_от_25.12.90___10___0___0___0">#REF!</definedName>
    <definedName name="Поправочные_коэффициенты_по_письму_Госстроя_от_25.12.90___10___0___1">NA()</definedName>
    <definedName name="Поправочные_коэффициенты_по_письму_Госстроя_от_25.12.90___10___0___5">NA()</definedName>
    <definedName name="Поправочные_коэффициенты_по_письму_Госстроя_от_25.12.90___10___0_1">NA()</definedName>
    <definedName name="Поправочные_коэффициенты_по_письму_Госстроя_от_25.12.90___10___0_3">NA()</definedName>
    <definedName name="Поправочные_коэффициенты_по_письму_Госстроя_от_25.12.90___10___0_5">NA()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5" localSheetId="0">#REF!</definedName>
    <definedName name="Поправочные_коэффициенты_по_письму_Госстроя_от_25.12.90___10___5">#REF!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0_1">NA()</definedName>
    <definedName name="Поправочные_коэффициенты_по_письму_Госстроя_от_25.12.90___10_3" localSheetId="0">#REF!</definedName>
    <definedName name="Поправочные_коэффициенты_по_письму_Госстроя_от_25.12.90___10_3">#REF!</definedName>
    <definedName name="Поправочные_коэффициенты_по_письму_Госстроя_от_25.12.90___10_5" localSheetId="0">#REF!</definedName>
    <definedName name="Поправочные_коэффициенты_по_письму_Госстроя_от_25.12.90___10_5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0___0___0___0">#REF!</definedName>
    <definedName name="Поправочные_коэффициенты_по_письму_Госстроя_от_25.12.90___2___0___0___1">#REF!</definedName>
    <definedName name="Поправочные_коэффициенты_по_письму_Госстроя_от_25.12.90___2___0___0___5">#REF!</definedName>
    <definedName name="Поправочные_коэффициенты_по_письму_Госстроя_от_25.12.90___2___0___0_1">#REF!</definedName>
    <definedName name="Поправочные_коэффициенты_по_письму_Госстроя_от_25.12.90___2___0___0_5">#REF!</definedName>
    <definedName name="Поправочные_коэффициенты_по_письму_Госстроя_от_25.12.90___2___0___1">#REF!</definedName>
    <definedName name="Поправочные_коэффициенты_по_письму_Госстроя_от_25.12.90___2___0___5">#REF!</definedName>
    <definedName name="Поправочные_коэффициенты_по_письму_Госстроя_от_25.12.90___2___0_1">#REF!</definedName>
    <definedName name="Поправочные_коэффициенты_по_письму_Госстроя_от_25.12.90___2___0_3">#REF!</definedName>
    <definedName name="Поправочные_коэффициенты_по_письму_Госстроя_от_25.12.90___2___0_5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4___0">#REF!</definedName>
    <definedName name="Поправочные_коэффициенты_по_письму_Госстроя_от_25.12.90___2___4___5">#REF!</definedName>
    <definedName name="Поправочные_коэффициенты_по_письму_Госстроя_от_25.12.90___2___4_1">#REF!</definedName>
    <definedName name="Поправочные_коэффициенты_по_письму_Госстроя_от_25.12.90___2___4_3">#REF!</definedName>
    <definedName name="Поправочные_коэффициенты_по_письму_Госстроя_от_25.12.90___2___4_5">#REF!</definedName>
    <definedName name="Поправочные_коэффициенты_по_письму_Госстроя_от_25.12.90___2___5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2_1">#REF!</definedName>
    <definedName name="Поправочные_коэффициенты_по_письму_Госстроя_от_25.12.90___2_3">#REF!</definedName>
    <definedName name="Поправочные_коэффициенты_по_письму_Госстроя_от_25.12.90___2_5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#REF!</definedName>
    <definedName name="Поправочные_коэффициенты_по_письму_Госстроя_от_25.12.90___3___0___0___0">#REF!</definedName>
    <definedName name="Поправочные_коэффициенты_по_письму_Госстроя_от_25.12.90___3___0___0___1">#REF!</definedName>
    <definedName name="Поправочные_коэффициенты_по_письму_Госстроя_от_25.12.90___3___0___0___5">NA()</definedName>
    <definedName name="Поправочные_коэффициенты_по_письму_Госстроя_от_25.12.90___3___0___0_1" localSheetId="0">#REF!</definedName>
    <definedName name="Поправочные_коэффициенты_по_письму_Госстроя_от_25.12.90___3___0___0_1">#REF!</definedName>
    <definedName name="Поправочные_коэффициенты_по_письму_Госстроя_от_25.12.90___3___0___0_5">NA()</definedName>
    <definedName name="Поправочные_коэффициенты_по_письму_Госстроя_от_25.12.90___3___0___1" localSheetId="0">#REF!</definedName>
    <definedName name="Поправочные_коэффициенты_по_письму_Госстроя_от_25.12.90___3___0___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0___5" localSheetId="0">#REF!</definedName>
    <definedName name="Поправочные_коэффициенты_по_письму_Госстроя_от_25.12.90___3___0___5">#REF!</definedName>
    <definedName name="Поправочные_коэффициенты_по_письму_Госстроя_от_25.12.90___3___0_1" localSheetId="0">#REF!</definedName>
    <definedName name="Поправочные_коэффициенты_по_письму_Госстроя_от_25.12.90___3___0_1">#REF!</definedName>
    <definedName name="Поправочные_коэффициенты_по_письму_Госстроя_от_25.12.90___3___0_3" localSheetId="0">#REF!</definedName>
    <definedName name="Поправочные_коэффициенты_по_письму_Госстроя_от_25.12.90___3___0_3">#REF!</definedName>
    <definedName name="Поправочные_коэффициенты_по_письму_Госстроя_от_25.12.90___3___0_5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5">#REF!</definedName>
    <definedName name="Поправочные_коэффициенты_по_письму_Госстроя_от_25.12.90___3_1">#REF!</definedName>
    <definedName name="Поправочные_коэффициенты_по_письму_Госстроя_от_25.12.90___3_3">NA()</definedName>
    <definedName name="Поправочные_коэффициенты_по_письму_Госстроя_от_25.12.90___3_5" localSheetId="0">#REF!</definedName>
    <definedName name="Поправочные_коэффициенты_по_письму_Госстроя_от_25.12.90___3_5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 localSheetId="0">#REF!</definedName>
    <definedName name="Поправочные_коэффициенты_по_письму_Госстроя_от_25.12.90___4___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0___0___0">#REF!</definedName>
    <definedName name="Поправочные_коэффициенты_по_письму_Госстроя_от_25.12.90___4___0___0___1">#REF!</definedName>
    <definedName name="Поправочные_коэффициенты_по_письму_Госстроя_от_25.12.90___4___0___0___5">#REF!</definedName>
    <definedName name="Поправочные_коэффициенты_по_письму_Госстроя_от_25.12.90___4___0___0_1">#REF!</definedName>
    <definedName name="Поправочные_коэффициенты_по_письму_Госстроя_от_25.12.90___4___0___0_5">#REF!</definedName>
    <definedName name="Поправочные_коэффициенты_по_письму_Госстроя_от_25.12.90___4___0___1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0___5">NA()</definedName>
    <definedName name="Поправочные_коэффициенты_по_письму_Госстроя_от_25.12.90___4___0_1" localSheetId="0">#REF!</definedName>
    <definedName name="Поправочные_коэффициенты_по_письму_Госстроя_от_25.12.90___4___0_1">#REF!</definedName>
    <definedName name="Поправочные_коэффициенты_по_письму_Госстроя_от_25.12.90___4___0_3">NA()</definedName>
    <definedName name="Поправочные_коэффициенты_по_письму_Госстроя_от_25.12.90___4___0_5">NA()</definedName>
    <definedName name="Поправочные_коэффициенты_по_письму_Госстроя_от_25.12.90___4___1">NA()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3___0___0">#REF!</definedName>
    <definedName name="Поправочные_коэффициенты_по_письму_Госстроя_от_25.12.90___4___3___5">#REF!</definedName>
    <definedName name="Поправочные_коэффициенты_по_письму_Госстроя_от_25.12.90___4___3_1">#REF!</definedName>
    <definedName name="Поправочные_коэффициенты_по_письму_Госстроя_от_25.12.90___4___3_5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5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4_1">NA()</definedName>
    <definedName name="Поправочные_коэффициенты_по_письму_Госстроя_от_25.12.90___4_3" localSheetId="0">#REF!</definedName>
    <definedName name="Поправочные_коэффициенты_по_письму_Госстроя_от_25.12.90___4_3">#REF!</definedName>
    <definedName name="Поправочные_коэффициенты_по_письму_Госстроя_от_25.12.90___4_5" localSheetId="0">#REF!</definedName>
    <definedName name="Поправочные_коэффициенты_по_письму_Госстроя_от_25.12.90___4_5">#REF!</definedName>
    <definedName name="Поправочные_коэффициенты_по_письму_Госстроя_от_25.12.90___5" localSheetId="0">#REF!</definedName>
    <definedName name="Поправочные_коэффициенты_по_письму_Госстроя_от_25.12.90___5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0___0___0___0">#REF!</definedName>
    <definedName name="Поправочные_коэффициенты_по_письму_Госстроя_от_25.12.90___5___0___1">#REF!</definedName>
    <definedName name="Поправочные_коэффициенты_по_письму_Госстроя_от_25.12.90___5___0___5">#REF!</definedName>
    <definedName name="Поправочные_коэффициенты_по_письму_Госстроя_от_25.12.90___5___0_1">#REF!</definedName>
    <definedName name="Поправочные_коэффициенты_по_письму_Госстроя_от_25.12.90___5___0_3">#REF!</definedName>
    <definedName name="Поправочные_коэффициенты_по_письму_Госстроя_от_25.12.90___5___0_5">#REF!</definedName>
    <definedName name="Поправочные_коэффициенты_по_письму_Госстроя_от_25.12.90___5___1">#REF!</definedName>
    <definedName name="Поправочные_коэффициенты_по_письму_Госстроя_от_25.12.90___5___5">NA()</definedName>
    <definedName name="Поправочные_коэффициенты_по_письму_Госстроя_от_25.12.90___5_1" localSheetId="0">#REF!</definedName>
    <definedName name="Поправочные_коэффициенты_по_письму_Госстроя_от_25.12.90___5_1">#REF!</definedName>
    <definedName name="Поправочные_коэффициенты_по_письму_Госстроя_от_25.12.90___5_3">NA()</definedName>
    <definedName name="Поправочные_коэффициенты_по_письму_Госстроя_от_25.12.90___5_5">NA()</definedName>
    <definedName name="Поправочные_коэффициенты_по_письму_Госстроя_от_25.12.90___6" localSheetId="0">#REF!</definedName>
    <definedName name="Поправочные_коэффициенты_по_письму_Госстроя_от_25.12.90___6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0___0___0___0">#REF!</definedName>
    <definedName name="Поправочные_коэффициенты_по_письму_Госстроя_от_25.12.90___6___0___1">#REF!</definedName>
    <definedName name="Поправочные_коэффициенты_по_письму_Госстроя_от_25.12.90___6___0___5">#REF!</definedName>
    <definedName name="Поправочные_коэффициенты_по_письму_Госстроя_от_25.12.90___6___0_1">#REF!</definedName>
    <definedName name="Поправочные_коэффициенты_по_письму_Госстроя_от_25.12.90___6___0_3">#REF!</definedName>
    <definedName name="Поправочные_коэффициенты_по_письму_Госстроя_от_25.12.90___6___0_5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5">NA()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6_1" localSheetId="0">#REF!</definedName>
    <definedName name="Поправочные_коэффициенты_по_письму_Госстроя_от_25.12.90___6_1">#REF!</definedName>
    <definedName name="Поправочные_коэффициенты_по_письму_Госстроя_от_25.12.90___6_3">#REF!</definedName>
    <definedName name="Поправочные_коэффициенты_по_письму_Госстроя_от_25.12.90___6_5">NA()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0___0___0___0">#REF!</definedName>
    <definedName name="Поправочные_коэффициенты_по_письму_Госстроя_от_25.12.90___8___0___1">#REF!</definedName>
    <definedName name="Поправочные_коэффициенты_по_письму_Госстроя_от_25.12.90___8___0___5">#REF!</definedName>
    <definedName name="Поправочные_коэффициенты_по_письму_Госстроя_от_25.12.90___8___0_1">#REF!</definedName>
    <definedName name="Поправочные_коэффициенты_по_письму_Госстроя_от_25.12.90___8___0_3">#REF!</definedName>
    <definedName name="Поправочные_коэффициенты_по_письму_Госстроя_от_25.12.90___8___0_5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5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8_1">#REF!</definedName>
    <definedName name="Поправочные_коэффициенты_по_письму_Госстроя_от_25.12.90___8_3">#REF!</definedName>
    <definedName name="Поправочные_коэффициенты_по_письму_Госстроя_от_25.12.90___8_5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0___0___0___0">#REF!</definedName>
    <definedName name="Поправочные_коэффициенты_по_письму_Госстроя_от_25.12.90___9___0___5">#REF!</definedName>
    <definedName name="Поправочные_коэффициенты_по_письму_Госстроя_от_25.12.90___9___0_5">#REF!</definedName>
    <definedName name="Поправочные_коэффициенты_по_письму_Госстроя_от_25.12.90___9___5">#REF!</definedName>
    <definedName name="Поправочные_коэффициенты_по_письму_Госстроя_от_25.12.90___9_1">#REF!</definedName>
    <definedName name="Поправочные_коэффициенты_по_письму_Госстроя_от_25.12.90___9_3">#REF!</definedName>
    <definedName name="Поправочные_коэффициенты_по_письму_Госстроя_от_25.12.90___9_5">#REF!</definedName>
    <definedName name="Поправочные_коэффициенты_по_письму_Госстроя_от_25.12.90_1">#REF!</definedName>
    <definedName name="Поправочные_коэффициенты_по_письму_Госстроя_от_25.12.90_3">NA()</definedName>
    <definedName name="Поправочные_коэффициенты_по_письму_Госстроя_от_25.12.90_4">NA()</definedName>
    <definedName name="Поправочные_коэффициенты_по_письму_Госстроя_от_25.12.90_5">NA()</definedName>
    <definedName name="ПОС" localSheetId="0">#REF!</definedName>
    <definedName name="ПОС">#REF!</definedName>
    <definedName name="пробная" localSheetId="0">#REF!</definedName>
    <definedName name="пробная">#REF!</definedName>
    <definedName name="проценты">[9]база!$T:$T</definedName>
    <definedName name="Прочие_итого" localSheetId="0">#REF!</definedName>
    <definedName name="Прочие_итого">#REF!</definedName>
    <definedName name="пррпорп">[9]база!$Y:$Y</definedName>
    <definedName name="р">[19]база!$G:$G</definedName>
    <definedName name="Раздел" localSheetId="0">#REF!</definedName>
    <definedName name="Раздел">#REF!</definedName>
    <definedName name="Расчет" localSheetId="0">#REF!</definedName>
    <definedName name="Расчет">#REF!</definedName>
    <definedName name="Регулярная_часть" localSheetId="0">#REF!</definedName>
    <definedName name="Регулярная_часть">#REF!</definedName>
    <definedName name="Руководитель">#REF!</definedName>
    <definedName name="СИ">#REF!</definedName>
    <definedName name="см">#REF!</definedName>
    <definedName name="сметчикам">[17]база!$L:$L</definedName>
    <definedName name="Согласование" localSheetId="0">#REF!</definedName>
    <definedName name="Согласование">#REF!</definedName>
    <definedName name="Составил">'[4]ОДД (стр-во+экспл.)'!$B$89:$B$103</definedName>
    <definedName name="Составитель" localSheetId="0">#REF!</definedName>
    <definedName name="Составитель">#REF!</definedName>
    <definedName name="Составитель_сметы" localSheetId="0">#REF!</definedName>
    <definedName name="Составитель_сметы">#REF!</definedName>
    <definedName name="сроки">[5]Коэффициенты!$A:$A</definedName>
    <definedName name="стадия_П">[5]база!$J:$J</definedName>
    <definedName name="Стадия_проектирования" localSheetId="0">#REF!</definedName>
    <definedName name="Стадия_проектирования">#REF!</definedName>
    <definedName name="Стоимость" localSheetId="0">#REF!</definedName>
    <definedName name="Стоимость">#REF!</definedName>
    <definedName name="СтОф">OFFSET([23]шаблон!$E$3,0,0,COUNTA([23]шаблон!$E:$E)-2)</definedName>
    <definedName name="СтПр">OFFSET([23]шаблон!$G$3,0,0,COUNTA([23]шаблон!$G:$G)-2)</definedName>
    <definedName name="Строительная_полоса" localSheetId="0">#REF!</definedName>
    <definedName name="Строительная_полоса">#REF!</definedName>
    <definedName name="Сургут">NA()</definedName>
    <definedName name="СЭОГ">[9]база!$T:$T</definedName>
    <definedName name="Табл.4.2">[14]БАЗА!$B$17:$B$24</definedName>
    <definedName name="Табл.4.2.">[14]БАЗА!$B$15:$B$16</definedName>
    <definedName name="табл3">[24]БАЗА!$B$47:$B$51</definedName>
    <definedName name="Таблица_3.2.1">[14]БАЗА!$B$26:$B$32</definedName>
    <definedName name="Таблица_3.2.2">[14]БАЗА!$B$34:$B$36</definedName>
    <definedName name="Таблица_3.2.3.1">[14]БАЗА!$B$38:$B$44</definedName>
    <definedName name="Таблица_3.2.3.2">[14]БАЗА!$B$47:$B$51</definedName>
    <definedName name="Таблица_3.2.3.23">[15]БАЗА!$B$47:$B$51</definedName>
    <definedName name="ТекДата">[25]информация!$B$8</definedName>
    <definedName name="Технический_директор" localSheetId="0">#REF!</definedName>
    <definedName name="Технический_директор">#REF!</definedName>
    <definedName name="топо" localSheetId="0">#REF!</definedName>
    <definedName name="топо">#REF!</definedName>
    <definedName name="ТС_дем." localSheetId="0">#REF!</definedName>
    <definedName name="ТС_дем.">#REF!</definedName>
    <definedName name="ТС_КАМЕРА">#REF!</definedName>
    <definedName name="ТС_констр.часть">#REF!</definedName>
    <definedName name="Участок">#REF!</definedName>
    <definedName name="Характеристика">#REF!</definedName>
    <definedName name="цена">#N/A</definedName>
    <definedName name="цена___0">NA()</definedName>
    <definedName name="цена___0___0" localSheetId="0">#REF!</definedName>
    <definedName name="цена___0___0">#REF!</definedName>
    <definedName name="цена___0___0___0" localSheetId="0">#REF!</definedName>
    <definedName name="цена___0___0___0">#REF!</definedName>
    <definedName name="цена___0___0___0___0" localSheetId="0">#REF!</definedName>
    <definedName name="цена___0___0___0___0">#REF!</definedName>
    <definedName name="цена___0___0___0___0___0">#REF!</definedName>
    <definedName name="цена___0___0___0___1">#REF!</definedName>
    <definedName name="цена___0___0___0___5">#REF!</definedName>
    <definedName name="цена___0___0___0_1">#REF!</definedName>
    <definedName name="цена___0___0___0_5">#REF!</definedName>
    <definedName name="цена___0___0___1">#REF!</definedName>
    <definedName name="цена___0___0___2">#REF!</definedName>
    <definedName name="цена___0___0___3">#REF!</definedName>
    <definedName name="цена___0___0___4">#REF!</definedName>
    <definedName name="цена___0___0___5">#REF!</definedName>
    <definedName name="цена___0___0_1">#REF!</definedName>
    <definedName name="цена___0___0_3">#REF!</definedName>
    <definedName name="цена___0___0_5">#REF!</definedName>
    <definedName name="цена___0___1">#REF!</definedName>
    <definedName name="цена___0___1___0">#REF!</definedName>
    <definedName name="цена___0___10">#REF!</definedName>
    <definedName name="цена___0___2">#REF!</definedName>
    <definedName name="цена___0___2___0">#REF!</definedName>
    <definedName name="цена___0___2___0___0">#REF!</definedName>
    <definedName name="цена___0___2___5">#REF!</definedName>
    <definedName name="цена___0___2_1">#REF!</definedName>
    <definedName name="цена___0___2_3">#REF!</definedName>
    <definedName name="цена___0___2_5">#REF!</definedName>
    <definedName name="цена___0___3">#REF!</definedName>
    <definedName name="цена___0___3___0">#REF!</definedName>
    <definedName name="цена___0___3___5">#REF!</definedName>
    <definedName name="цена___0___3_1">#REF!</definedName>
    <definedName name="цена___0___3_5">#REF!</definedName>
    <definedName name="цена___0___4">#REF!</definedName>
    <definedName name="цена___0___4___0">#REF!</definedName>
    <definedName name="цена___0___4___5">#REF!</definedName>
    <definedName name="цена___0___4_1">#REF!</definedName>
    <definedName name="цена___0___4_3">#REF!</definedName>
    <definedName name="цена___0___4_5">#REF!</definedName>
    <definedName name="цена___0___5">#REF!</definedName>
    <definedName name="цена___0___6">#REF!</definedName>
    <definedName name="цена___0___8">#REF!</definedName>
    <definedName name="цена___0_1">#REF!</definedName>
    <definedName name="цена___0_3">#REF!</definedName>
    <definedName name="цена___0_5">#REF!</definedName>
    <definedName name="цена___1">#REF!</definedName>
    <definedName name="цена___1___0">#REF!</definedName>
    <definedName name="цена___1___0___0">#REF!</definedName>
    <definedName name="цена___1___1">#REF!</definedName>
    <definedName name="цена___1___5">#REF!</definedName>
    <definedName name="цена___1_1">#REF!</definedName>
    <definedName name="цена___1_3">#REF!</definedName>
    <definedName name="цена___1_5">#REF!</definedName>
    <definedName name="цена___10">NA()</definedName>
    <definedName name="цена___10___0" localSheetId="0">#REF!</definedName>
    <definedName name="цена___10___0">#REF!</definedName>
    <definedName name="цена___10___0___0" localSheetId="0">#REF!</definedName>
    <definedName name="цена___10___0___0">#REF!</definedName>
    <definedName name="цена___10___0___0___0" localSheetId="0">#REF!</definedName>
    <definedName name="цена___10___0___0___0">#REF!</definedName>
    <definedName name="цена___10___0___1">NA()</definedName>
    <definedName name="цена___10___0___5">NA()</definedName>
    <definedName name="цена___10___0_1">NA()</definedName>
    <definedName name="цена___10___0_3">NA()</definedName>
    <definedName name="цена___10___0_5">NA()</definedName>
    <definedName name="цена___10___2">NA()</definedName>
    <definedName name="цена___10___4">NA()</definedName>
    <definedName name="цена___10___5" localSheetId="0">#REF!</definedName>
    <definedName name="цена___10___5">#REF!</definedName>
    <definedName name="цена___10___6">NA()</definedName>
    <definedName name="цена___10___8">NA()</definedName>
    <definedName name="цена___10_1">NA()</definedName>
    <definedName name="цена___10_3" localSheetId="0">#REF!</definedName>
    <definedName name="цена___10_3">#REF!</definedName>
    <definedName name="цена___10_5" localSheetId="0">#REF!</definedName>
    <definedName name="цена___10_5">#REF!</definedName>
    <definedName name="цена___11" localSheetId="0">#REF!</definedName>
    <definedName name="цена___11">#REF!</definedName>
    <definedName name="цена___12">NA()</definedName>
    <definedName name="цена___2" localSheetId="0">#REF!</definedName>
    <definedName name="цена___2">#REF!</definedName>
    <definedName name="цена___2___0" localSheetId="0">#REF!</definedName>
    <definedName name="цена___2___0">#REF!</definedName>
    <definedName name="цена___2___0___0" localSheetId="0">#REF!</definedName>
    <definedName name="цена___2___0___0">#REF!</definedName>
    <definedName name="цена___2___0___0___0">#REF!</definedName>
    <definedName name="цена___2___0___0___0___0">#REF!</definedName>
    <definedName name="цена___2___0___0___1">#REF!</definedName>
    <definedName name="цена___2___0___0___5">#REF!</definedName>
    <definedName name="цена___2___0___0_1">#REF!</definedName>
    <definedName name="цена___2___0___0_5">#REF!</definedName>
    <definedName name="цена___2___0___1">#REF!</definedName>
    <definedName name="цена___2___0___5">#REF!</definedName>
    <definedName name="цена___2___0_1">#REF!</definedName>
    <definedName name="цена___2___0_3">#REF!</definedName>
    <definedName name="цена___2___0_5">#REF!</definedName>
    <definedName name="цена___2___1">#REF!</definedName>
    <definedName name="цена___2___10">#REF!</definedName>
    <definedName name="цена___2___2">#REF!</definedName>
    <definedName name="цена___2___4">#REF!</definedName>
    <definedName name="цена___2___4___0">#REF!</definedName>
    <definedName name="цена___2___4___5">#REF!</definedName>
    <definedName name="цена___2___4_1">#REF!</definedName>
    <definedName name="цена___2___4_3">#REF!</definedName>
    <definedName name="цена___2___4_5">#REF!</definedName>
    <definedName name="цена___2___5">#REF!</definedName>
    <definedName name="цена___2___6">#REF!</definedName>
    <definedName name="цена___2___8">#REF!</definedName>
    <definedName name="цена___2_1">#REF!</definedName>
    <definedName name="цена___2_3">#REF!</definedName>
    <definedName name="цена___2_5">#REF!</definedName>
    <definedName name="цена___3">#REF!</definedName>
    <definedName name="цена___3___0">#REF!</definedName>
    <definedName name="цена___3___0___0">NA()</definedName>
    <definedName name="цена___3___0___0___0">NA()</definedName>
    <definedName name="цена___3___0___1">NA()</definedName>
    <definedName name="цена___3___0___5" localSheetId="0">#REF!</definedName>
    <definedName name="цена___3___0___5">#REF!</definedName>
    <definedName name="цена___3___0_1">NA()</definedName>
    <definedName name="цена___3___0_3" localSheetId="0">#REF!</definedName>
    <definedName name="цена___3___0_3">#REF!</definedName>
    <definedName name="цена___3___0_5" localSheetId="0">#REF!</definedName>
    <definedName name="цена___3___0_5">#REF!</definedName>
    <definedName name="цена___3___2" localSheetId="0">#REF!</definedName>
    <definedName name="цена___3___2">#REF!</definedName>
    <definedName name="цена___3___3">#REF!</definedName>
    <definedName name="цена___3___5">#REF!</definedName>
    <definedName name="цена___3_1">#REF!</definedName>
    <definedName name="цена___3_3">NA()</definedName>
    <definedName name="цена___3_5" localSheetId="0">#REF!</definedName>
    <definedName name="цена___3_5">#REF!</definedName>
    <definedName name="цена___4" localSheetId="0">#REF!</definedName>
    <definedName name="цена___4">#REF!</definedName>
    <definedName name="цена___4___0" localSheetId="0">#REF!</definedName>
    <definedName name="цена___4___0">#REF!</definedName>
    <definedName name="цена___4___0___0">#REF!</definedName>
    <definedName name="цена___4___0___0___0">#REF!</definedName>
    <definedName name="цена___4___0___0___0___0">#REF!</definedName>
    <definedName name="цена___4___0___0___1">#REF!</definedName>
    <definedName name="цена___4___0___0___5">#REF!</definedName>
    <definedName name="цена___4___0___0_1">#REF!</definedName>
    <definedName name="цена___4___0___0_5">#REF!</definedName>
    <definedName name="цена___4___0___1">#REF!</definedName>
    <definedName name="цена___4___0___5">NA()</definedName>
    <definedName name="цена___4___0_1" localSheetId="0">#REF!</definedName>
    <definedName name="цена___4___0_1">#REF!</definedName>
    <definedName name="цена___4___0_3" localSheetId="0">#REF!</definedName>
    <definedName name="цена___4___0_3">#REF!</definedName>
    <definedName name="цена___4___0_5">NA()</definedName>
    <definedName name="цена___4___1" localSheetId="0">#REF!</definedName>
    <definedName name="цена___4___1">#REF!</definedName>
    <definedName name="цена___4___10" localSheetId="0">#REF!</definedName>
    <definedName name="цена___4___10">#REF!</definedName>
    <definedName name="цена___4___2" localSheetId="0">#REF!</definedName>
    <definedName name="цена___4___2">#REF!</definedName>
    <definedName name="цена___4___3">#REF!</definedName>
    <definedName name="цена___4___4">#REF!</definedName>
    <definedName name="цена___4___5">#REF!</definedName>
    <definedName name="цена___4___6">#REF!</definedName>
    <definedName name="цена___4___8">#REF!</definedName>
    <definedName name="цена___4_1">#REF!</definedName>
    <definedName name="цена___4_3">#REF!</definedName>
    <definedName name="цена___4_5">#REF!</definedName>
    <definedName name="цена___5">#REF!</definedName>
    <definedName name="цена___5___0">#REF!</definedName>
    <definedName name="цена___5___0___0">#REF!</definedName>
    <definedName name="цена___5___0___0___0">#REF!</definedName>
    <definedName name="цена___5___0___0___0___0">#REF!</definedName>
    <definedName name="цена___5___0___1">#REF!</definedName>
    <definedName name="цена___5___0___5">#REF!</definedName>
    <definedName name="цена___5___0_1">#REF!</definedName>
    <definedName name="цена___5___0_3">#REF!</definedName>
    <definedName name="цена___5___0_5">#REF!</definedName>
    <definedName name="цена___5___1">#REF!</definedName>
    <definedName name="цена___5___5">NA()</definedName>
    <definedName name="цена___5_1" localSheetId="0">#REF!</definedName>
    <definedName name="цена___5_1">#REF!</definedName>
    <definedName name="цена___5_3">NA()</definedName>
    <definedName name="цена___5_5">NA()</definedName>
    <definedName name="цена___6" localSheetId="0">#REF!</definedName>
    <definedName name="цена___6">#REF!</definedName>
    <definedName name="цена___6___0" localSheetId="0">#REF!</definedName>
    <definedName name="цена___6___0">#REF!</definedName>
    <definedName name="цена___6___0___0" localSheetId="0">#REF!</definedName>
    <definedName name="цена___6___0___0">#REF!</definedName>
    <definedName name="цена___6___0___0___0">#REF!</definedName>
    <definedName name="цена___6___0___0___0___0">#REF!</definedName>
    <definedName name="цена___6___0___1">#REF!</definedName>
    <definedName name="цена___6___0___5">#REF!</definedName>
    <definedName name="цена___6___0_1">#REF!</definedName>
    <definedName name="цена___6___0_3">#REF!</definedName>
    <definedName name="цена___6___0_5">#REF!</definedName>
    <definedName name="цена___6___10">#REF!</definedName>
    <definedName name="цена___6___2">#REF!</definedName>
    <definedName name="цена___6___4">#REF!</definedName>
    <definedName name="цена___6___5">NA()</definedName>
    <definedName name="цена___6___6" localSheetId="0">#REF!</definedName>
    <definedName name="цена___6___6">#REF!</definedName>
    <definedName name="цена___6___8" localSheetId="0">#REF!</definedName>
    <definedName name="цена___6___8">#REF!</definedName>
    <definedName name="цена___6_1" localSheetId="0">#REF!</definedName>
    <definedName name="цена___6_1">#REF!</definedName>
    <definedName name="цена___6_3">#REF!</definedName>
    <definedName name="цена___6_5">NA()</definedName>
    <definedName name="цена___7" localSheetId="0">#REF!</definedName>
    <definedName name="цена___7">#REF!</definedName>
    <definedName name="цена___8" localSheetId="0">#REF!</definedName>
    <definedName name="цена___8">#REF!</definedName>
    <definedName name="цена___8___0" localSheetId="0">#REF!</definedName>
    <definedName name="цена___8___0">#REF!</definedName>
    <definedName name="цена___8___0___0">#REF!</definedName>
    <definedName name="цена___8___0___0___0">#REF!</definedName>
    <definedName name="цена___8___0___0___0___0">#REF!</definedName>
    <definedName name="цена___8___0___1">#REF!</definedName>
    <definedName name="цена___8___0___5">#REF!</definedName>
    <definedName name="цена___8___0_1">#REF!</definedName>
    <definedName name="цена___8___0_3">#REF!</definedName>
    <definedName name="цена___8___0_5">#REF!</definedName>
    <definedName name="цена___8___10">#REF!</definedName>
    <definedName name="цена___8___2">#REF!</definedName>
    <definedName name="цена___8___4">#REF!</definedName>
    <definedName name="цена___8___5">#REF!</definedName>
    <definedName name="цена___8___6">#REF!</definedName>
    <definedName name="цена___8___8">#REF!</definedName>
    <definedName name="цена___8_1">#REF!</definedName>
    <definedName name="цена___8_3">#REF!</definedName>
    <definedName name="цена___8_5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0___0___0___0">#REF!</definedName>
    <definedName name="цена___9___0___5">#REF!</definedName>
    <definedName name="цена___9___0_5">#REF!</definedName>
    <definedName name="цена___9___5">#REF!</definedName>
    <definedName name="цена___9_1">#REF!</definedName>
    <definedName name="цена___9_3">#REF!</definedName>
    <definedName name="цена___9_5">#REF!</definedName>
    <definedName name="цена_1">NA()</definedName>
    <definedName name="цена_3">NA()</definedName>
    <definedName name="цена_4">NA()</definedName>
    <definedName name="цена_5">NA()</definedName>
    <definedName name="цы" localSheetId="0">#REF!</definedName>
    <definedName name="цы">#REF!</definedName>
    <definedName name="Части_и_главы" localSheetId="0">#REF!</definedName>
    <definedName name="Части_и_главы">#REF!</definedName>
    <definedName name="Шапка" localSheetId="0">#REF!</definedName>
    <definedName name="Шапка">#REF!</definedName>
    <definedName name="Шапка2">#REF!</definedName>
    <definedName name="ъ">[13]база!$A:$A</definedName>
    <definedName name="эко" localSheetId="0">#REF!</definedName>
    <definedName name="эко">#REF!</definedName>
    <definedName name="эко___0" localSheetId="0">#REF!</definedName>
    <definedName name="эко___0">#REF!</definedName>
    <definedName name="эко_5" localSheetId="0">#REF!</definedName>
    <definedName name="эко_5">#REF!</definedName>
  </definedNames>
  <calcPr calcId="162913" fullPrecision="0"/>
</workbook>
</file>

<file path=xl/calcChain.xml><?xml version="1.0" encoding="utf-8"?>
<calcChain xmlns="http://schemas.openxmlformats.org/spreadsheetml/2006/main">
  <c r="H10" i="41" l="1"/>
  <c r="R10" i="41"/>
  <c r="E25" i="41" l="1"/>
  <c r="A5" i="41"/>
  <c r="H18" i="33" l="1"/>
  <c r="P32" i="41"/>
  <c r="C15" i="42"/>
  <c r="D27" i="33"/>
  <c r="C34" i="33"/>
  <c r="E29" i="33"/>
  <c r="G29" i="33" s="1"/>
  <c r="D29" i="33"/>
  <c r="D28" i="33"/>
  <c r="E28" i="33" s="1"/>
  <c r="G28" i="33" s="1"/>
  <c r="E24" i="33"/>
  <c r="G24" i="33" s="1"/>
  <c r="D22" i="42"/>
  <c r="F22" i="42" s="1"/>
  <c r="D21" i="42"/>
  <c r="F21" i="42" s="1"/>
  <c r="D19" i="42"/>
  <c r="F19" i="42" s="1"/>
  <c r="D18" i="42"/>
  <c r="F18" i="42" s="1"/>
  <c r="D16" i="42"/>
  <c r="F16" i="42" s="1"/>
  <c r="F9" i="42"/>
  <c r="H14" i="33" l="1"/>
  <c r="C27" i="33" s="1"/>
  <c r="B15" i="42" s="1"/>
  <c r="D15" i="42" s="1"/>
  <c r="F15" i="42" s="1"/>
  <c r="E27" i="33" l="1"/>
  <c r="G27" i="33" s="1"/>
  <c r="J22" i="37" l="1"/>
  <c r="Q22" i="37" s="1"/>
  <c r="G23" i="37"/>
  <c r="G21" i="37"/>
  <c r="G13" i="37"/>
  <c r="E23" i="37"/>
  <c r="D23" i="37"/>
  <c r="E22" i="37"/>
  <c r="D22" i="37"/>
  <c r="E21" i="37"/>
  <c r="D21" i="37"/>
  <c r="E10" i="37"/>
  <c r="E9" i="37"/>
  <c r="H11" i="41"/>
  <c r="J21" i="41" s="1"/>
  <c r="H12" i="41"/>
  <c r="J25" i="41" s="1"/>
  <c r="G21" i="41"/>
  <c r="G20" i="41"/>
  <c r="G19" i="41"/>
  <c r="G26" i="37"/>
  <c r="G25" i="37"/>
  <c r="G24" i="41"/>
  <c r="G23" i="41"/>
  <c r="B13" i="24"/>
  <c r="G28" i="37"/>
  <c r="G27" i="37"/>
  <c r="N28" i="37"/>
  <c r="N27" i="37"/>
  <c r="N26" i="41"/>
  <c r="N25" i="41"/>
  <c r="G26" i="41"/>
  <c r="E23" i="41"/>
  <c r="E24" i="41"/>
  <c r="G25" i="41"/>
  <c r="M21" i="37" l="1"/>
  <c r="P21" i="37" s="1"/>
  <c r="M22" i="37"/>
  <c r="P22" i="37" s="1"/>
  <c r="J26" i="41"/>
  <c r="M26" i="41" s="1"/>
  <c r="P26" i="41" s="1"/>
  <c r="D25" i="37"/>
  <c r="D27" i="37" s="1"/>
  <c r="J24" i="37"/>
  <c r="F13" i="37"/>
  <c r="E26" i="37"/>
  <c r="E28" i="37" s="1"/>
  <c r="E25" i="37"/>
  <c r="E27" i="37" s="1"/>
  <c r="H24" i="37"/>
  <c r="F24" i="37"/>
  <c r="T34" i="37"/>
  <c r="Q26" i="41" l="1"/>
  <c r="B14" i="33"/>
  <c r="E13" i="38"/>
  <c r="R25" i="40"/>
  <c r="J30" i="37"/>
  <c r="T25" i="40" l="1"/>
  <c r="H9" i="40"/>
  <c r="J19" i="40" s="1"/>
  <c r="Q19" i="40" s="1"/>
  <c r="O24" i="40"/>
  <c r="Q24" i="40" s="1"/>
  <c r="G24" i="40"/>
  <c r="Q23" i="40"/>
  <c r="G23" i="40"/>
  <c r="M23" i="40" s="1"/>
  <c r="P23" i="40" s="1"/>
  <c r="E23" i="40"/>
  <c r="E24" i="40" s="1"/>
  <c r="D23" i="40"/>
  <c r="D24" i="40" s="1"/>
  <c r="J22" i="40"/>
  <c r="H22" i="40"/>
  <c r="F22" i="40"/>
  <c r="J21" i="40"/>
  <c r="Q21" i="40" s="1"/>
  <c r="G21" i="40"/>
  <c r="E21" i="40"/>
  <c r="J20" i="40"/>
  <c r="Q20" i="40" s="1"/>
  <c r="G20" i="40"/>
  <c r="M20" i="40" s="1"/>
  <c r="P20" i="40" s="1"/>
  <c r="E20" i="40"/>
  <c r="D20" i="40"/>
  <c r="G19" i="40"/>
  <c r="E19" i="40"/>
  <c r="J18" i="40"/>
  <c r="H18" i="40"/>
  <c r="F18" i="40"/>
  <c r="E14" i="40"/>
  <c r="G13" i="40"/>
  <c r="G14" i="40" s="1"/>
  <c r="F13" i="40"/>
  <c r="F14" i="40" s="1"/>
  <c r="E13" i="40"/>
  <c r="C13" i="40"/>
  <c r="C14" i="40" s="1"/>
  <c r="E12" i="40"/>
  <c r="D21" i="40" s="1"/>
  <c r="E10" i="40"/>
  <c r="E11" i="40" s="1"/>
  <c r="E9" i="40"/>
  <c r="D19" i="40" s="1"/>
  <c r="Q25" i="40" l="1"/>
  <c r="R16" i="40" s="1"/>
  <c r="M19" i="40"/>
  <c r="P19" i="40" s="1"/>
  <c r="M21" i="40"/>
  <c r="P21" i="40" s="1"/>
  <c r="M24" i="40"/>
  <c r="P24" i="40" s="1"/>
  <c r="Q26" i="40" l="1"/>
  <c r="P25" i="40"/>
  <c r="P26" i="40" s="1"/>
  <c r="S25" i="40" l="1"/>
  <c r="U25" i="40" s="1"/>
  <c r="V25" i="40" l="1"/>
  <c r="J13" i="38" l="1"/>
  <c r="I12" i="38" s="1"/>
  <c r="B13" i="38"/>
  <c r="G13" i="38"/>
  <c r="D13" i="38"/>
  <c r="F9" i="38"/>
  <c r="H9" i="38" s="1"/>
  <c r="F13" i="38" s="1"/>
  <c r="T30" i="41" l="1"/>
  <c r="G29" i="41"/>
  <c r="M29" i="41" s="1"/>
  <c r="O28" i="41"/>
  <c r="O29" i="41" s="1"/>
  <c r="Q29" i="41" s="1"/>
  <c r="G28" i="41"/>
  <c r="M28" i="41" s="1"/>
  <c r="E28" i="41"/>
  <c r="E29" i="41" s="1"/>
  <c r="D28" i="41"/>
  <c r="D29" i="41" s="1"/>
  <c r="J27" i="41"/>
  <c r="H27" i="41"/>
  <c r="F27" i="41"/>
  <c r="Q25" i="41"/>
  <c r="J24" i="41"/>
  <c r="Q24" i="41" s="1"/>
  <c r="J23" i="41"/>
  <c r="Q23" i="41" s="1"/>
  <c r="J22" i="41"/>
  <c r="H22" i="41"/>
  <c r="F22" i="41"/>
  <c r="E21" i="41"/>
  <c r="E20" i="41"/>
  <c r="J19" i="41"/>
  <c r="Q19" i="41" s="1"/>
  <c r="E19" i="41"/>
  <c r="J18" i="41"/>
  <c r="H18" i="41"/>
  <c r="F18" i="41"/>
  <c r="G13" i="41"/>
  <c r="Q21" i="41"/>
  <c r="E9" i="41"/>
  <c r="E10" i="41" s="1"/>
  <c r="D20" i="41" s="1"/>
  <c r="P28" i="41" l="1"/>
  <c r="P29" i="41"/>
  <c r="M24" i="41"/>
  <c r="P24" i="41" s="1"/>
  <c r="M19" i="41"/>
  <c r="P19" i="41" s="1"/>
  <c r="D19" i="41"/>
  <c r="Q28" i="41"/>
  <c r="M25" i="41"/>
  <c r="P25" i="41" s="1"/>
  <c r="M23" i="41"/>
  <c r="P23" i="41" s="1"/>
  <c r="J20" i="41"/>
  <c r="Q20" i="41" s="1"/>
  <c r="M21" i="41"/>
  <c r="P21" i="41" s="1"/>
  <c r="E11" i="41"/>
  <c r="Q30" i="41" l="1"/>
  <c r="Q31" i="41" s="1"/>
  <c r="M20" i="41"/>
  <c r="P20" i="41" s="1"/>
  <c r="P30" i="41" s="1"/>
  <c r="D21" i="41"/>
  <c r="E12" i="41"/>
  <c r="R16" i="41" l="1"/>
  <c r="R25" i="41"/>
  <c r="R29" i="41"/>
  <c r="P31" i="41"/>
  <c r="R30" i="41"/>
  <c r="U30" i="41" s="1"/>
  <c r="D23" i="41"/>
  <c r="E13" i="41"/>
  <c r="S30" i="41" l="1"/>
  <c r="D24" i="41"/>
  <c r="D25" i="41" s="1"/>
  <c r="D26" i="41" s="1"/>
  <c r="E14" i="41"/>
  <c r="D12" i="14" l="1"/>
  <c r="D16" i="14" l="1"/>
  <c r="D15" i="14"/>
  <c r="D14" i="14"/>
  <c r="D13" i="14"/>
  <c r="C16" i="14"/>
  <c r="C15" i="14"/>
  <c r="C14" i="14"/>
  <c r="A5" i="39"/>
  <c r="A5" i="38"/>
  <c r="D10" i="14" l="1"/>
  <c r="D17" i="14"/>
  <c r="H10" i="39" l="1"/>
  <c r="J18" i="39" s="1"/>
  <c r="G17" i="39"/>
  <c r="E19" i="39"/>
  <c r="E18" i="39"/>
  <c r="E17" i="39"/>
  <c r="D18" i="39"/>
  <c r="G18" i="39"/>
  <c r="D19" i="39"/>
  <c r="G19" i="39"/>
  <c r="D17" i="39"/>
  <c r="H11" i="39" l="1"/>
  <c r="J19" i="39" s="1"/>
  <c r="Q19" i="39" s="1"/>
  <c r="M18" i="39"/>
  <c r="P18" i="39" s="1"/>
  <c r="Q18" i="39"/>
  <c r="E11" i="39"/>
  <c r="G32" i="37"/>
  <c r="G30" i="37"/>
  <c r="D31" i="37"/>
  <c r="E31" i="37"/>
  <c r="G31" i="37"/>
  <c r="M31" i="37" s="1"/>
  <c r="P31" i="37" s="1"/>
  <c r="Q31" i="37"/>
  <c r="D32" i="37"/>
  <c r="E32" i="37"/>
  <c r="M32" i="37" l="1"/>
  <c r="P32" i="37" s="1"/>
  <c r="T23" i="39" l="1"/>
  <c r="C13" i="14" l="1"/>
  <c r="G33" i="37"/>
  <c r="J17" i="39"/>
  <c r="Q17" i="39" s="1"/>
  <c r="Q23" i="39" s="1"/>
  <c r="G22" i="39"/>
  <c r="O21" i="39"/>
  <c r="O22" i="39" s="1"/>
  <c r="G21" i="39"/>
  <c r="M21" i="39" s="1"/>
  <c r="P21" i="39" s="1"/>
  <c r="E21" i="39"/>
  <c r="E22" i="39" s="1"/>
  <c r="D21" i="39"/>
  <c r="D22" i="39" s="1"/>
  <c r="J20" i="39"/>
  <c r="H20" i="39"/>
  <c r="F20" i="39"/>
  <c r="J16" i="39"/>
  <c r="H16" i="39"/>
  <c r="F16" i="39"/>
  <c r="E10" i="39"/>
  <c r="E9" i="39"/>
  <c r="Q21" i="39" l="1"/>
  <c r="Q22" i="39"/>
  <c r="M22" i="39"/>
  <c r="P22" i="39" s="1"/>
  <c r="M17" i="39"/>
  <c r="P17" i="39" s="1"/>
  <c r="M19" i="39"/>
  <c r="P19" i="39" s="1"/>
  <c r="E12" i="39"/>
  <c r="P23" i="39" l="1"/>
  <c r="R14" i="39"/>
  <c r="E30" i="37"/>
  <c r="D30" i="37"/>
  <c r="J29" i="37"/>
  <c r="H29" i="37"/>
  <c r="F29" i="37"/>
  <c r="J20" i="37"/>
  <c r="F20" i="37"/>
  <c r="H20" i="37"/>
  <c r="N13" i="14"/>
  <c r="A5" i="14"/>
  <c r="M11" i="14" l="1"/>
  <c r="N11" i="14"/>
  <c r="R22" i="39"/>
  <c r="Q24" i="39"/>
  <c r="R23" i="39"/>
  <c r="P24" i="39"/>
  <c r="D19" i="38"/>
  <c r="S23" i="39" l="1"/>
  <c r="U23" i="39"/>
  <c r="F10" i="14"/>
  <c r="M33" i="37" l="1"/>
  <c r="E11" i="37"/>
  <c r="O30" i="37"/>
  <c r="M30" i="37"/>
  <c r="D33" i="37"/>
  <c r="P30" i="37" l="1"/>
  <c r="Q30" i="37"/>
  <c r="O33" i="37"/>
  <c r="P33" i="37" s="1"/>
  <c r="E14" i="37"/>
  <c r="E15" i="37" l="1"/>
  <c r="E16" i="37" s="1"/>
  <c r="D26" i="37"/>
  <c r="D28" i="37" s="1"/>
  <c r="Q32" i="37"/>
  <c r="Q33" i="37"/>
  <c r="H16" i="35" l="1"/>
  <c r="I13" i="35" s="1"/>
  <c r="I14" i="35" s="1"/>
  <c r="F9" i="35" l="1"/>
  <c r="F10" i="35"/>
  <c r="G14" i="35" l="1"/>
  <c r="E14" i="35"/>
  <c r="H10" i="35"/>
  <c r="F14" i="35" s="1"/>
  <c r="D10" i="35"/>
  <c r="D14" i="35"/>
  <c r="B13" i="35"/>
  <c r="A5" i="35" s="1"/>
  <c r="C34" i="35"/>
  <c r="C33" i="35"/>
  <c r="E27" i="35"/>
  <c r="G27" i="35" s="1"/>
  <c r="D26" i="35"/>
  <c r="E26" i="35" s="1"/>
  <c r="G26" i="35" s="1"/>
  <c r="C26" i="35"/>
  <c r="D25" i="35"/>
  <c r="C23" i="35"/>
  <c r="E23" i="35" s="1"/>
  <c r="E22" i="35"/>
  <c r="G22" i="35" s="1"/>
  <c r="G13" i="35"/>
  <c r="D13" i="35"/>
  <c r="E12" i="35"/>
  <c r="D12" i="35"/>
  <c r="H9" i="35"/>
  <c r="F13" i="35" s="1"/>
  <c r="H13" i="35" s="1"/>
  <c r="H14" i="35" l="1"/>
  <c r="C25" i="35"/>
  <c r="E25" i="35" s="1"/>
  <c r="E24" i="35"/>
  <c r="G24" i="35" s="1"/>
  <c r="G23" i="35"/>
  <c r="G21" i="35" s="1"/>
  <c r="C21" i="35"/>
  <c r="E21" i="35"/>
  <c r="H15" i="35" l="1"/>
  <c r="I15" i="35" s="1"/>
  <c r="C28" i="35"/>
  <c r="E28" i="35"/>
  <c r="G25" i="35"/>
  <c r="G28" i="35" s="1"/>
  <c r="C29" i="35" l="1"/>
  <c r="C30" i="35" s="1"/>
  <c r="E29" i="35"/>
  <c r="E30" i="35" s="1"/>
  <c r="G29" i="35"/>
  <c r="G30" i="35" s="1"/>
  <c r="A5" i="33" l="1"/>
  <c r="G15" i="33"/>
  <c r="G16" i="33" s="1"/>
  <c r="E15" i="33"/>
  <c r="D15" i="33"/>
  <c r="D16" i="33" s="1"/>
  <c r="G14" i="33"/>
  <c r="G11" i="33"/>
  <c r="D11" i="33"/>
  <c r="F10" i="33"/>
  <c r="F11" i="33" s="1"/>
  <c r="D10" i="33"/>
  <c r="F9" i="33"/>
  <c r="E9" i="33"/>
  <c r="E10" i="33" s="1"/>
  <c r="H10" i="33" s="1"/>
  <c r="F15" i="33" s="1"/>
  <c r="E16" i="33" l="1"/>
  <c r="H16" i="33" s="1"/>
  <c r="C26" i="33" s="1"/>
  <c r="H15" i="33"/>
  <c r="C25" i="33" s="1"/>
  <c r="H9" i="33"/>
  <c r="F14" i="33" s="1"/>
  <c r="E11" i="33"/>
  <c r="H11" i="33" s="1"/>
  <c r="F16" i="33" s="1"/>
  <c r="E25" i="33" l="1"/>
  <c r="B10" i="42"/>
  <c r="C23" i="33"/>
  <c r="C30" i="33" s="1"/>
  <c r="C31" i="33" s="1"/>
  <c r="C32" i="33" s="1"/>
  <c r="H17" i="33"/>
  <c r="I17" i="33" s="1"/>
  <c r="E26" i="33" l="1"/>
  <c r="G26" i="33" s="1"/>
  <c r="G25" i="33"/>
  <c r="E23" i="33"/>
  <c r="A6" i="24"/>
  <c r="G13" i="24"/>
  <c r="I12" i="24"/>
  <c r="F10" i="24"/>
  <c r="H10" i="24" s="1"/>
  <c r="E30" i="33" l="1"/>
  <c r="E31" i="33" s="1"/>
  <c r="E32" i="33" s="1"/>
  <c r="D10" i="42"/>
  <c r="F10" i="42" s="1"/>
  <c r="G23" i="33"/>
  <c r="G30" i="33" s="1"/>
  <c r="G31" i="33" s="1"/>
  <c r="G32" i="33" s="1"/>
  <c r="H13" i="24"/>
  <c r="H14" i="24" s="1"/>
  <c r="I14" i="24" s="1"/>
  <c r="A6" i="20" l="1"/>
  <c r="J11" i="20"/>
  <c r="C11" i="20"/>
  <c r="K11" i="20" s="1"/>
  <c r="L11" i="20" s="1"/>
  <c r="I10" i="14" l="1"/>
  <c r="K10" i="14" l="1"/>
  <c r="M10" i="14" s="1"/>
  <c r="N10" i="14"/>
  <c r="N12" i="14" l="1"/>
  <c r="M12" i="14"/>
  <c r="O11" i="14" l="1"/>
  <c r="H13" i="38" l="1"/>
  <c r="C19" i="38" s="1"/>
  <c r="C20" i="38" l="1"/>
  <c r="E19" i="38"/>
  <c r="H14" i="38"/>
  <c r="J14" i="38" s="1"/>
  <c r="E20" i="38" l="1"/>
  <c r="G19" i="38"/>
  <c r="G20" i="38" s="1"/>
  <c r="C21" i="38"/>
  <c r="C22" i="38" s="1"/>
  <c r="G21" i="38" l="1"/>
  <c r="G22" i="38" s="1"/>
  <c r="E21" i="38"/>
  <c r="E22" i="38" s="1"/>
  <c r="Q21" i="37"/>
  <c r="J25" i="37"/>
  <c r="J23" i="37"/>
  <c r="H13" i="37" l="1"/>
  <c r="J28" i="37" s="1"/>
  <c r="Q28" i="37" s="1"/>
  <c r="M25" i="37"/>
  <c r="P25" i="37" s="1"/>
  <c r="Q25" i="37"/>
  <c r="M23" i="37"/>
  <c r="P23" i="37" s="1"/>
  <c r="Q23" i="37"/>
  <c r="J27" i="37"/>
  <c r="J26" i="37" l="1"/>
  <c r="M26" i="37" s="1"/>
  <c r="P26" i="37" s="1"/>
  <c r="M28" i="37"/>
  <c r="P28" i="37" s="1"/>
  <c r="M27" i="37"/>
  <c r="P27" i="37" s="1"/>
  <c r="Q27" i="37"/>
  <c r="P34" i="37" l="1"/>
  <c r="P35" i="37" s="1"/>
  <c r="B23" i="42" s="1"/>
  <c r="D23" i="42" s="1"/>
  <c r="F23" i="42" s="1"/>
  <c r="Q26" i="37"/>
  <c r="Q34" i="37" s="1"/>
  <c r="R33" i="37" s="1"/>
  <c r="R34" i="37" l="1"/>
  <c r="S34" i="37" s="1"/>
  <c r="R18" i="37"/>
  <c r="Q35" i="37"/>
  <c r="B11" i="42" s="1"/>
  <c r="B12" i="42" l="1"/>
  <c r="D12" i="42" s="1"/>
  <c r="F12" i="42" s="1"/>
  <c r="U34" i="37"/>
  <c r="D11" i="42"/>
  <c r="B13" i="42"/>
  <c r="B24" i="42" l="1"/>
  <c r="B26" i="42" s="1"/>
  <c r="B27" i="42" s="1"/>
  <c r="F11" i="42"/>
  <c r="F13" i="42" s="1"/>
  <c r="F24" i="42" s="1"/>
  <c r="D13" i="42"/>
  <c r="D24" i="42" s="1"/>
  <c r="D26" i="42" s="1"/>
  <c r="D27" i="42" s="1"/>
  <c r="G26" i="42" l="1"/>
  <c r="J17" i="33" s="1"/>
  <c r="F26" i="42"/>
  <c r="F27" i="42" s="1"/>
</calcChain>
</file>

<file path=xl/sharedStrings.xml><?xml version="1.0" encoding="utf-8"?>
<sst xmlns="http://schemas.openxmlformats.org/spreadsheetml/2006/main" count="576" uniqueCount="274">
  <si>
    <t>№ п/п</t>
  </si>
  <si>
    <t>№ норматива</t>
  </si>
  <si>
    <t xml:space="preserve">Поправочный коэффициент на стесненные условия труда </t>
  </si>
  <si>
    <t>Восстановление благоустройства</t>
  </si>
  <si>
    <t>Площадь, м2</t>
  </si>
  <si>
    <t>Вид работ</t>
  </si>
  <si>
    <t>Выполнение комплекса технологически и функционально связанных проектно-изыскательских и строительно-монтажных работ по объекту:</t>
  </si>
  <si>
    <t>Объект</t>
  </si>
  <si>
    <t>Стоимость  по заключению МГЭ без НДС и затрат заказчика, тыс. руб.</t>
  </si>
  <si>
    <t>Месяц расчета по ССР МГЭ</t>
  </si>
  <si>
    <t xml:space="preserve">Стоимость 1п.м. </t>
  </si>
  <si>
    <t>Объект-аналог</t>
  </si>
  <si>
    <t xml:space="preserve">Стоимость 1 п.м. по объектам-аналогам, тыс. руб. </t>
  </si>
  <si>
    <t>ИТОГО:</t>
  </si>
  <si>
    <t>А.Ю.Гордынов</t>
  </si>
  <si>
    <t>ИТОГО ПО БЛАГОУСТРОЙСТВУ</t>
  </si>
  <si>
    <t>м2</t>
  </si>
  <si>
    <t xml:space="preserve"> </t>
  </si>
  <si>
    <t>Ед. изм.</t>
  </si>
  <si>
    <t>100м2</t>
  </si>
  <si>
    <t>Площадь, приведенная к ед. измерения</t>
  </si>
  <si>
    <r>
      <t>Расходы в текущих ценах</t>
    </r>
    <r>
      <rPr>
        <b/>
        <sz val="12"/>
        <color rgb="FF000000"/>
        <rFont val="Times New Roman"/>
        <family val="1"/>
        <charset val="204"/>
      </rPr>
      <t xml:space="preserve"> СМР</t>
    </r>
    <r>
      <rPr>
        <sz val="12"/>
        <color rgb="FF000000"/>
        <rFont val="Times New Roman"/>
        <family val="1"/>
        <charset val="204"/>
      </rPr>
      <t>, тыс.руб.</t>
    </r>
  </si>
  <si>
    <r>
      <t>Расходы в текущих ценах</t>
    </r>
    <r>
      <rPr>
        <b/>
        <sz val="12"/>
        <color rgb="FF000000"/>
        <rFont val="Times New Roman"/>
        <family val="1"/>
        <charset val="204"/>
      </rPr>
      <t xml:space="preserve"> ПИР</t>
    </r>
    <r>
      <rPr>
        <sz val="12"/>
        <color rgb="FF000000"/>
        <rFont val="Times New Roman"/>
        <family val="1"/>
        <charset val="204"/>
      </rPr>
      <t>, тыс.руб.</t>
    </r>
  </si>
  <si>
    <t xml:space="preserve">Коэффициент перехода от цен базового района к уровню цен г. Москвы </t>
  </si>
  <si>
    <t>Ширина (ограждения), м:</t>
  </si>
  <si>
    <t>м</t>
  </si>
  <si>
    <t>Прокладка по НЦС:</t>
  </si>
  <si>
    <t xml:space="preserve">Месяц расчета </t>
  </si>
  <si>
    <t xml:space="preserve">Общая стоимость объекта  без НДС и затрат заказчика, тыс. руб. </t>
  </si>
  <si>
    <t xml:space="preserve">Приложение №   к договору №____________ </t>
  </si>
  <si>
    <t>от ___________________20___</t>
  </si>
  <si>
    <t xml:space="preserve">РАСЧЕТ СТОИМОСТИ </t>
  </si>
  <si>
    <t>Выполнение комплекса технологически и функционально связанных проектно-изыскательских и строительно-монтажных работ по строительству  объекта:</t>
  </si>
  <si>
    <t>РАЗРАБОТКА СПЕЦИАЛЬНЫХ ТЕХНИЧЕСКИХ УСЛОВИЙ ДЛЯ ПРОЕКТИРОВАНИЯ</t>
  </si>
  <si>
    <t>№</t>
  </si>
  <si>
    <t>Наименование объекта</t>
  </si>
  <si>
    <t>Базовая цена, тыс.руб</t>
  </si>
  <si>
    <t>Основание</t>
  </si>
  <si>
    <t>Коэф-т К1</t>
  </si>
  <si>
    <t>Обоснование</t>
  </si>
  <si>
    <t>Коэф-т К2</t>
  </si>
  <si>
    <t>Кср. 
(таб.4.1)</t>
  </si>
  <si>
    <t>Пкi
(К1*К2)</t>
  </si>
  <si>
    <t>Базовая стоимость, руб Ссту(б)=Цсту(б) х ПКi х Кср, руб.</t>
  </si>
  <si>
    <t>Текущая стоимость, руб без НДС</t>
  </si>
  <si>
    <t>Сборник «Разработка специальных технических условий для проектирования. МРР-9.6-17»</t>
  </si>
  <si>
    <t>Наружные инженерные коммуникации: требования к надежности и безопасности</t>
  </si>
  <si>
    <t>п.4 таб.5.1</t>
  </si>
  <si>
    <t xml:space="preserve"> п.1 таб.5.2</t>
  </si>
  <si>
    <t>пп.7.2 таб.5.3</t>
  </si>
  <si>
    <t>Наименование работ</t>
  </si>
  <si>
    <t>Протяженность трубопровода, м</t>
  </si>
  <si>
    <t>СМР</t>
  </si>
  <si>
    <t>Проектируемый объект</t>
  </si>
  <si>
    <t>Общая стоимость объекта  без НДС и затрат заказчика, тыс. руб.</t>
  </si>
  <si>
    <t>Авторский надзор</t>
  </si>
  <si>
    <t>"Вынос сетей водоснабжения по объекту:
"Технологическая часть ТПУ на станции  метро "Марьина Роща". Устройство участка проезда № 1135 от 2-й улицы Марьиной Рощи до Шереметьевского моста"</t>
  </si>
  <si>
    <t xml:space="preserve">СМР. ЛС№1 без ЗУ. Байпас (п.155-228,1) 
</t>
  </si>
  <si>
    <t xml:space="preserve"> Февраль 2023</t>
  </si>
  <si>
    <t>Объект-аналог на байпас Ду300мм</t>
  </si>
  <si>
    <t>Проектируемый объект Ду300мм</t>
  </si>
  <si>
    <t>1 кв. 2024</t>
  </si>
  <si>
    <t>Приложение к протоколу Н(М)ЦД</t>
  </si>
  <si>
    <t>Проектные работы</t>
  </si>
  <si>
    <t>Зона работ Д, мм</t>
  </si>
  <si>
    <t>РАСЧЕТ начальной (максимальной) цены договора</t>
  </si>
  <si>
    <t xml:space="preserve">Выполнение комплекса технологически и функционально связанных проектно-изыскательских и строительно-монтажных работ по объекту: </t>
  </si>
  <si>
    <t xml:space="preserve">Способ прокладки </t>
  </si>
  <si>
    <t>Протяженность, м</t>
  </si>
  <si>
    <t>Глубина прокладки, м</t>
  </si>
  <si>
    <t>№ норматива НЦС</t>
  </si>
  <si>
    <t>Наименование норматива НЦС</t>
  </si>
  <si>
    <t xml:space="preserve">Диаметр, 
мм   </t>
  </si>
  <si>
    <t xml:space="preserve">Глубина, 
м </t>
  </si>
  <si>
    <t>Ед. изм.,
 м</t>
  </si>
  <si>
    <t>Протяженность трубопровода приведенная к ед. изм.</t>
  </si>
  <si>
    <t>Поправочный коэффициент на транспортировку грунта (коэф.ценообр.)</t>
  </si>
  <si>
    <t>Поправочный коэффициент на стесненные условия труда  (коэф.услож.)</t>
  </si>
  <si>
    <r>
      <t xml:space="preserve">Коэффициенты при прокладке трубопроводов
в 2 и более рядов (нитей) в одной траншее.
</t>
    </r>
    <r>
      <rPr>
        <b/>
        <sz val="12"/>
        <color rgb="FF000000"/>
        <rFont val="Times New Roman"/>
        <family val="1"/>
        <charset val="204"/>
      </rPr>
      <t xml:space="preserve"> Таблица 3</t>
    </r>
  </si>
  <si>
    <t>Коэффициент перехода от цен базового района к уровню цен г. Москвы (ценообр.)</t>
  </si>
  <si>
    <r>
      <t xml:space="preserve">Расходы в текущих ценах </t>
    </r>
    <r>
      <rPr>
        <b/>
        <sz val="12"/>
        <color rgb="FF000000"/>
        <rFont val="Times New Roman"/>
        <family val="1"/>
        <charset val="204"/>
      </rPr>
      <t>СМР</t>
    </r>
    <r>
      <rPr>
        <sz val="12"/>
        <color rgb="FF000000"/>
        <rFont val="Times New Roman"/>
        <family val="1"/>
        <charset val="204"/>
      </rPr>
      <t>, тыс. руб.</t>
    </r>
  </si>
  <si>
    <r>
      <t xml:space="preserve">Расходы в текущих ценах </t>
    </r>
    <r>
      <rPr>
        <b/>
        <sz val="12"/>
        <color rgb="FF000000"/>
        <rFont val="Times New Roman"/>
        <family val="1"/>
        <charset val="204"/>
      </rPr>
      <t>ПИР</t>
    </r>
    <r>
      <rPr>
        <sz val="12"/>
        <color rgb="FF000000"/>
        <rFont val="Times New Roman"/>
        <family val="1"/>
        <charset val="204"/>
      </rPr>
      <t>, тыс. руб.</t>
    </r>
  </si>
  <si>
    <t>Наименование</t>
  </si>
  <si>
    <t>ИТОГО</t>
  </si>
  <si>
    <t xml:space="preserve">НДС 20% </t>
  </si>
  <si>
    <t>ИТОГО с НДС</t>
  </si>
  <si>
    <t>№№</t>
  </si>
  <si>
    <t xml:space="preserve">Стоимость работ на основании расчёта по объекту- аналогу  </t>
  </si>
  <si>
    <t xml:space="preserve">Коэф-ты пересчета на текущий момент </t>
  </si>
  <si>
    <t xml:space="preserve">Стоимость работ на основании расчёта по объекту- аналогу на текущий момент </t>
  </si>
  <si>
    <t>Начальная (максимальная) цена договора, руб.</t>
  </si>
  <si>
    <t>- выполнение СМР</t>
  </si>
  <si>
    <t xml:space="preserve">Директор УКС АО "Мосводоканал" </t>
  </si>
  <si>
    <t>Итого:</t>
  </si>
  <si>
    <t>Приложение к Протоколу Н(М)ЦД</t>
  </si>
  <si>
    <t>га</t>
  </si>
  <si>
    <t>ПЭ</t>
  </si>
  <si>
    <t>Материал труб</t>
  </si>
  <si>
    <t>Диаметр,
 мм</t>
  </si>
  <si>
    <t>*-</t>
  </si>
  <si>
    <t>17-01-003-01</t>
  </si>
  <si>
    <t>Озеленение внутриквартальных проездов с площадью газонов 30%,  100м2</t>
  </si>
  <si>
    <t>Таблица 8</t>
  </si>
  <si>
    <t>Стоимость устройства футляров методом горизонтального направленного бурения</t>
  </si>
  <si>
    <t>L, м=</t>
  </si>
  <si>
    <t>Д, мм</t>
  </si>
  <si>
    <t>УВВ</t>
  </si>
  <si>
    <t xml:space="preserve"> Июнь 2022</t>
  </si>
  <si>
    <t>2кв. 2022</t>
  </si>
  <si>
    <t>Тип колодца/ камеры</t>
  </si>
  <si>
    <t>Кол-во, шт.</t>
  </si>
  <si>
    <t>СМР строительство колодцев. 
ЛС№02-01-03</t>
  </si>
  <si>
    <t>ВК</t>
  </si>
  <si>
    <t>Проектируемый объект для расчета по НЦС</t>
  </si>
  <si>
    <t>Определение НМЦД: Иной метод, предусмотренный законодательством» (Приказ Минстроя России от 21.08.2023 №604/пр.)</t>
  </si>
  <si>
    <r>
      <t xml:space="preserve"> К</t>
    </r>
    <r>
      <rPr>
        <vertAlign val="subscript"/>
        <sz val="12"/>
        <rFont val="Times New Roman"/>
        <family val="1"/>
        <charset val="204"/>
      </rPr>
      <t xml:space="preserve">инфл. </t>
    </r>
    <r>
      <rPr>
        <sz val="12"/>
        <rFont val="Times New Roman"/>
        <family val="1"/>
        <charset val="204"/>
      </rPr>
      <t xml:space="preserve"> на период проектирования /                      выполнения работ </t>
    </r>
  </si>
  <si>
    <t>-выполнение ПИР, в том числе:</t>
  </si>
  <si>
    <t xml:space="preserve">                    Изыскательские работы</t>
  </si>
  <si>
    <t>:5,46*5,57</t>
  </si>
  <si>
    <t xml:space="preserve">                    Проектные работы</t>
  </si>
  <si>
    <t>:5,091*5,268</t>
  </si>
  <si>
    <t>- авторский надзор</t>
  </si>
  <si>
    <t>2,65% *Пр.р</t>
  </si>
  <si>
    <t>- прочие</t>
  </si>
  <si>
    <t>-оборудование</t>
  </si>
  <si>
    <t xml:space="preserve">К пересчета ПИР =    </t>
  </si>
  <si>
    <t xml:space="preserve">К пересчета Изыскательские работы =  </t>
  </si>
  <si>
    <t>Пересчет стоимости с 01.2019г. на 08.2024г. : К=1,4500</t>
  </si>
  <si>
    <t>ПИР
 на камеры/ колодцы</t>
  </si>
  <si>
    <t>СМР строительство камер/ колодцев</t>
  </si>
  <si>
    <t>ПИР. СМ№4, п.3</t>
  </si>
  <si>
    <t xml:space="preserve"> II кв. 2023</t>
  </si>
  <si>
    <t xml:space="preserve"> Июль 2023</t>
  </si>
  <si>
    <r>
      <t xml:space="preserve">Подключение к централизованной системе холодного водоснабжения объекта: Газотурбинная электростанция (ГТЭС) "Кожухово" по адресу: г.Москва, ВАО, район Новокосино, Салтыковская ул., владение 4Б
</t>
    </r>
    <r>
      <rPr>
        <b/>
        <sz val="12"/>
        <color theme="1"/>
        <rFont val="Times New Roman"/>
        <family val="1"/>
        <charset val="204"/>
      </rPr>
      <t>МГЭ №77-1-1-3-050437-2023 от 25.08.2023</t>
    </r>
  </si>
  <si>
    <t>Копт</t>
  </si>
  <si>
    <t>Копт=</t>
  </si>
  <si>
    <t>НЦС 81-02-14-2025</t>
  </si>
  <si>
    <t>Норматив цены строительства на 01.01.2025 года,  СМР
тыс. руб.</t>
  </si>
  <si>
    <t>Норматив цены строительства на 01.01.2025 года, ПИР,
тыс. руб.</t>
  </si>
  <si>
    <t>Норматив цены строительства на 01.01.2025 года, строительный контроль,
тыс. руб.</t>
  </si>
  <si>
    <t>Расходы в ценах 01.01.2025 года с коэф.ценообр.*услож., СМР тыс.руб.</t>
  </si>
  <si>
    <t>НЦС 81-02-17-2025</t>
  </si>
  <si>
    <t>Норматив цены строительства на 01.01.2025 года, СМР,
тыс. руб.</t>
  </si>
  <si>
    <t>Расходы в ценах 01.01.2025 года СМР</t>
  </si>
  <si>
    <t>Протяженность трубопровода, м /кол-во, шт.</t>
  </si>
  <si>
    <t>Без засыпки песком</t>
  </si>
  <si>
    <t>Проектируемый объект*</t>
  </si>
  <si>
    <t xml:space="preserve"> Иной метод, предусмотренный законодательством» (Приказ Минстроя России от 21.08.2023 №604/пр.)</t>
  </si>
  <si>
    <r>
      <t xml:space="preserve"> К</t>
    </r>
    <r>
      <rPr>
        <vertAlign val="subscript"/>
        <sz val="14"/>
        <rFont val="Times New Roman"/>
        <family val="1"/>
        <charset val="204"/>
      </rPr>
      <t xml:space="preserve">инфл. </t>
    </r>
    <r>
      <rPr>
        <sz val="14"/>
        <rFont val="Times New Roman"/>
        <family val="1"/>
        <charset val="204"/>
      </rPr>
      <t xml:space="preserve"> на период проектирования /                      выполнения работ </t>
    </r>
  </si>
  <si>
    <t>Пересчет стоимости с 04.2022г. на 02.2025г. : К=1,0219*0,9953*1,0018*0,9996*1,0148*1,0048*0,9997*1,0256*1,0658*1,1195*1,0994=1,3968</t>
  </si>
  <si>
    <t>ПРОКЛАДКА</t>
  </si>
  <si>
    <t>ВОДОПРОВОДА</t>
  </si>
  <si>
    <t>БЕЗ ФУТЛЯРА</t>
  </si>
  <si>
    <t xml:space="preserve">ПРОКЛАДКА </t>
  </si>
  <si>
    <t>ОТКРЫТАЯ</t>
  </si>
  <si>
    <t>ЗАКРЫТАЯ</t>
  </si>
  <si>
    <t>Футляр</t>
  </si>
  <si>
    <t>Д, мм футляра</t>
  </si>
  <si>
    <t>В ФУТЛЯРЕ</t>
  </si>
  <si>
    <r>
      <t xml:space="preserve">Устройство футляров методом горизонтального направленного бурения,
с устройством рабочего и приемного котлованов в сухом грунте, с креплением
котлованов: </t>
    </r>
    <r>
      <rPr>
        <b/>
        <sz val="14"/>
        <rFont val="Times New Roman"/>
        <family val="1"/>
        <charset val="204"/>
      </rPr>
      <t>диаметром 700мм глубиной 4 м</t>
    </r>
  </si>
  <si>
    <t>14-08-015-08</t>
  </si>
  <si>
    <t>2Д, мм</t>
  </si>
  <si>
    <t>2L, м=</t>
  </si>
  <si>
    <r>
      <t xml:space="preserve">Устройство футляров методом горизонтального направленного бурения,
с устройством рабочего и приемного котлованов в сухом грунте, с креплением
котлованов: </t>
    </r>
    <r>
      <rPr>
        <b/>
        <sz val="14"/>
        <rFont val="Times New Roman"/>
        <family val="1"/>
        <charset val="204"/>
      </rPr>
      <t>диаметром 700 мм глубиной 4 м</t>
    </r>
  </si>
  <si>
    <t>14-08-015-09</t>
  </si>
  <si>
    <t>14-08-015-07</t>
  </si>
  <si>
    <t>14-06-003-15</t>
  </si>
  <si>
    <r>
      <t xml:space="preserve">Наружные инженерные сети водоснабжения из
полиэтиленовых труб, разработка сухого грунта в отвал, с креплением (группа грунтов 1-3)
</t>
    </r>
    <r>
      <rPr>
        <b/>
        <sz val="12"/>
        <rFont val="Times New Roman"/>
        <family val="1"/>
        <charset val="204"/>
      </rPr>
      <t>для трубопроводов диаметром 200 мм глубиной 4 м</t>
    </r>
  </si>
  <si>
    <t>14-06-003-16</t>
  </si>
  <si>
    <r>
      <t xml:space="preserve">Наружные инженерные сети водоснабжения из
полиэтиленовых труб, разработка сухого грунта в отвал, с креплением (группа грунтов 1-3)
</t>
    </r>
    <r>
      <rPr>
        <b/>
        <sz val="12"/>
        <rFont val="Times New Roman"/>
        <family val="1"/>
        <charset val="204"/>
      </rPr>
      <t>для трубопроводов диаметром 200 мм глубиной 5 м</t>
    </r>
  </si>
  <si>
    <r>
      <t xml:space="preserve">Наружные инженерные сети водоснабжения из
полиэтиленовых труб, разработка сухого грунта в отвал, с креплением (группа грунтов 1-3)
</t>
    </r>
    <r>
      <rPr>
        <b/>
        <sz val="12"/>
        <rFont val="Times New Roman"/>
        <family val="1"/>
        <charset val="204"/>
      </rPr>
      <t>для трубопроводов диаметром 200 мм глубиной 3 м</t>
    </r>
  </si>
  <si>
    <t>14-06-003-14</t>
  </si>
  <si>
    <t>СТР.63/ 171</t>
  </si>
  <si>
    <t>Зона работ 2Д, мм</t>
  </si>
  <si>
    <t>КАНАЛИЗАЦИИ</t>
  </si>
  <si>
    <t>14-07-003-11</t>
  </si>
  <si>
    <t>14-07-003-12</t>
  </si>
  <si>
    <t>Таблица 10</t>
  </si>
  <si>
    <r>
      <t xml:space="preserve">Стоймостные покаватели на устройство трубопровода при прокладке наружных сегей канализации в стальных фуглярах: </t>
    </r>
    <r>
      <rPr>
        <b/>
        <sz val="12"/>
        <rFont val="Times New Roman"/>
        <family val="1"/>
        <charset val="204"/>
      </rPr>
      <t>Полиэтиленовые</t>
    </r>
  </si>
  <si>
    <t>14-08-015-02</t>
  </si>
  <si>
    <r>
      <t xml:space="preserve">Устройство футляров методом горизонтального направленного бурения,
с устройством рабочего и приемного котлованов в сухом грунте, с креплением
котлованов: </t>
    </r>
    <r>
      <rPr>
        <b/>
        <sz val="14"/>
        <rFont val="Times New Roman"/>
        <family val="1"/>
        <charset val="204"/>
      </rPr>
      <t>диаметром 400 мм глубиной 4 м</t>
    </r>
  </si>
  <si>
    <r>
      <t xml:space="preserve">Строительство отводящих напорных трубопроводов от КНС "МВТ" до подводящих коллекторов КНС "Внуково" (2 этап
строительства)
</t>
    </r>
    <r>
      <rPr>
        <b/>
        <sz val="12"/>
        <rFont val="Times New Roman"/>
        <family val="1"/>
        <charset val="204"/>
      </rPr>
      <t>МГЭ №77-1-1-3-048911-2021 от 31.08.2021</t>
    </r>
  </si>
  <si>
    <t>СМР, ЛС№02-01-02, п.10-13</t>
  </si>
  <si>
    <t>Труба Д400 в футляре Д700</t>
  </si>
  <si>
    <t xml:space="preserve"> Июль 2021</t>
  </si>
  <si>
    <t>с Копт=</t>
  </si>
  <si>
    <t>Подключение к централизованной системе водоотведения объекта: Многофункциональный комплекс с подземной автостоянкой по адресу: Москва, ул. Лужники, зем. уч. 24/3 по адресу: г. Москва, внутригородская территория муниципальный округ Хамовники, ул. Лужники, з/у 24/3</t>
  </si>
  <si>
    <r>
      <t xml:space="preserve">Норматив цены строительства на 01.01.2025 года,  </t>
    </r>
    <r>
      <rPr>
        <b/>
        <sz val="12"/>
        <color rgb="FF000000"/>
        <rFont val="Times New Roman"/>
        <family val="1"/>
        <charset val="204"/>
      </rPr>
      <t>СМР</t>
    </r>
    <r>
      <rPr>
        <sz val="12"/>
        <color rgb="FF000000"/>
        <rFont val="Times New Roman"/>
        <family val="1"/>
        <charset val="204"/>
      </rPr>
      <t xml:space="preserve">
тыс. руб.</t>
    </r>
  </si>
  <si>
    <r>
      <t xml:space="preserve">Норматив цены строительства на 01.01.2024 года, </t>
    </r>
    <r>
      <rPr>
        <b/>
        <sz val="12"/>
        <color rgb="FF000000"/>
        <rFont val="Times New Roman"/>
        <family val="1"/>
        <charset val="204"/>
      </rPr>
      <t>ПИР</t>
    </r>
    <r>
      <rPr>
        <sz val="12"/>
        <color rgb="FF000000"/>
        <rFont val="Times New Roman"/>
        <family val="1"/>
        <charset val="204"/>
      </rPr>
      <t>,
тыс. руб.</t>
    </r>
  </si>
  <si>
    <r>
      <t xml:space="preserve">Норматив цены строительства на 01.01.2025 года, </t>
    </r>
    <r>
      <rPr>
        <b/>
        <sz val="12"/>
        <color rgb="FF000000"/>
        <rFont val="Times New Roman"/>
        <family val="1"/>
        <charset val="204"/>
      </rPr>
      <t>строительный контроль</t>
    </r>
    <r>
      <rPr>
        <sz val="12"/>
        <color rgb="FF000000"/>
        <rFont val="Times New Roman"/>
        <family val="1"/>
        <charset val="204"/>
      </rPr>
      <t>,
тыс. руб.</t>
    </r>
  </si>
  <si>
    <r>
      <t xml:space="preserve">Расходы в ценах 01.01.2025 года с коэф.ценообр.*услож., </t>
    </r>
    <r>
      <rPr>
        <b/>
        <sz val="12"/>
        <color rgb="FF000000"/>
        <rFont val="Times New Roman"/>
        <family val="1"/>
        <charset val="204"/>
      </rPr>
      <t>СМР</t>
    </r>
    <r>
      <rPr>
        <sz val="12"/>
        <color rgb="FF000000"/>
        <rFont val="Times New Roman"/>
        <family val="1"/>
        <charset val="204"/>
      </rPr>
      <t xml:space="preserve"> тыс.руб.</t>
    </r>
  </si>
  <si>
    <t>СТР.71/ 189</t>
  </si>
  <si>
    <t>14-07-003-10</t>
  </si>
  <si>
    <r>
      <t xml:space="preserve">Наружные инженерные сети </t>
    </r>
    <r>
      <rPr>
        <b/>
        <sz val="14"/>
        <rFont val="Times New Roman"/>
        <family val="1"/>
        <charset val="204"/>
      </rPr>
      <t>канализации</t>
    </r>
    <r>
      <rPr>
        <sz val="12"/>
        <rFont val="Times New Roman"/>
        <family val="1"/>
        <charset val="204"/>
      </rPr>
      <t xml:space="preserve"> из </t>
    </r>
    <r>
      <rPr>
        <b/>
        <sz val="14"/>
        <rFont val="Times New Roman"/>
        <family val="1"/>
        <charset val="204"/>
      </rPr>
      <t xml:space="preserve">полиэтиленовых </t>
    </r>
    <r>
      <rPr>
        <sz val="12"/>
        <rFont val="Times New Roman"/>
        <family val="1"/>
        <charset val="204"/>
      </rPr>
      <t xml:space="preserve">труб, разработка сухого грунта в отвал, </t>
    </r>
    <r>
      <rPr>
        <b/>
        <sz val="14"/>
        <rFont val="Times New Roman"/>
        <family val="1"/>
        <charset val="204"/>
      </rPr>
      <t>с креплением</t>
    </r>
    <r>
      <rPr>
        <sz val="12"/>
        <rFont val="Times New Roman"/>
        <family val="1"/>
        <charset val="204"/>
      </rPr>
      <t xml:space="preserve"> (группа грунтов 1-3): </t>
    </r>
    <r>
      <rPr>
        <b/>
        <sz val="14"/>
        <rFont val="Times New Roman"/>
        <family val="1"/>
        <charset val="204"/>
      </rPr>
      <t>диаметром 315 мм глубиной 3 м</t>
    </r>
  </si>
  <si>
    <r>
      <t xml:space="preserve">Наружные инженерные сети </t>
    </r>
    <r>
      <rPr>
        <b/>
        <sz val="14"/>
        <rFont val="Times New Roman"/>
        <family val="1"/>
        <charset val="204"/>
      </rPr>
      <t>канализации</t>
    </r>
    <r>
      <rPr>
        <sz val="12"/>
        <rFont val="Times New Roman"/>
        <family val="1"/>
        <charset val="204"/>
      </rPr>
      <t xml:space="preserve"> из </t>
    </r>
    <r>
      <rPr>
        <b/>
        <sz val="14"/>
        <rFont val="Times New Roman"/>
        <family val="1"/>
        <charset val="204"/>
      </rPr>
      <t xml:space="preserve">полиэтиленовых </t>
    </r>
    <r>
      <rPr>
        <sz val="12"/>
        <rFont val="Times New Roman"/>
        <family val="1"/>
        <charset val="204"/>
      </rPr>
      <t xml:space="preserve">труб, разработка сухого грунта в отвал, </t>
    </r>
    <r>
      <rPr>
        <b/>
        <sz val="14"/>
        <rFont val="Times New Roman"/>
        <family val="1"/>
        <charset val="204"/>
      </rPr>
      <t>с креплением</t>
    </r>
    <r>
      <rPr>
        <sz val="12"/>
        <rFont val="Times New Roman"/>
        <family val="1"/>
        <charset val="204"/>
      </rPr>
      <t xml:space="preserve"> (группа грунтов 1-3): </t>
    </r>
    <r>
      <rPr>
        <b/>
        <sz val="14"/>
        <rFont val="Times New Roman"/>
        <family val="1"/>
        <charset val="204"/>
      </rPr>
      <t>диаметром 315 мм глубиной 4 м</t>
    </r>
  </si>
  <si>
    <r>
      <t xml:space="preserve">Наружные инженерные сети </t>
    </r>
    <r>
      <rPr>
        <b/>
        <sz val="14"/>
        <rFont val="Times New Roman"/>
        <family val="1"/>
        <charset val="204"/>
      </rPr>
      <t>канализации</t>
    </r>
    <r>
      <rPr>
        <sz val="12"/>
        <rFont val="Times New Roman"/>
        <family val="1"/>
        <charset val="204"/>
      </rPr>
      <t xml:space="preserve"> из </t>
    </r>
    <r>
      <rPr>
        <b/>
        <sz val="14"/>
        <rFont val="Times New Roman"/>
        <family val="1"/>
        <charset val="204"/>
      </rPr>
      <t xml:space="preserve">полиэтиленовых </t>
    </r>
    <r>
      <rPr>
        <sz val="12"/>
        <rFont val="Times New Roman"/>
        <family val="1"/>
        <charset val="204"/>
      </rPr>
      <t xml:space="preserve">труб, разработка сухого грунта в отвал, </t>
    </r>
    <r>
      <rPr>
        <b/>
        <sz val="14"/>
        <rFont val="Times New Roman"/>
        <family val="1"/>
        <charset val="204"/>
      </rPr>
      <t>с креплением</t>
    </r>
    <r>
      <rPr>
        <sz val="12"/>
        <rFont val="Times New Roman"/>
        <family val="1"/>
        <charset val="204"/>
      </rPr>
      <t xml:space="preserve"> (группа грунтов 1-3): </t>
    </r>
    <r>
      <rPr>
        <b/>
        <sz val="14"/>
        <rFont val="Times New Roman"/>
        <family val="1"/>
        <charset val="204"/>
      </rPr>
      <t>диаметром 315 мм глубиной 5 м</t>
    </r>
  </si>
  <si>
    <r>
      <t xml:space="preserve">Устройство футляров методом горизонтального направленного бурения,
с устройством рабочего и приемного котлованов в сухом грунте, с креплением
котлованов: </t>
    </r>
    <r>
      <rPr>
        <b/>
        <sz val="12"/>
        <rFont val="Times New Roman"/>
        <family val="1"/>
        <charset val="204"/>
      </rPr>
      <t>диаметром 700 мм глубиной 4 м</t>
    </r>
  </si>
  <si>
    <r>
      <t xml:space="preserve">Устройство футляров методом горизонтального направленного бурения,
с устройством рабочего и приемного котлованов в сухом грунте, с креплением
котлованов: </t>
    </r>
    <r>
      <rPr>
        <b/>
        <sz val="14"/>
        <rFont val="Times New Roman"/>
        <family val="1"/>
        <charset val="204"/>
      </rPr>
      <t>диаметром 700 мм глубиной 5 м</t>
    </r>
  </si>
  <si>
    <r>
      <t xml:space="preserve">Устройство футляров методом горизонтального направленного бурения,
с устройством рабочего и приемного котлованов в сухом грунте, с креплением
котлованов: </t>
    </r>
    <r>
      <rPr>
        <b/>
        <sz val="14"/>
        <rFont val="Times New Roman"/>
        <family val="1"/>
        <charset val="204"/>
      </rPr>
      <t>диаметром 700 мм глубиной 3 м</t>
    </r>
  </si>
  <si>
    <t>14-09-004-23</t>
  </si>
  <si>
    <t>14-09-004-24</t>
  </si>
  <si>
    <r>
      <t xml:space="preserve">Устройство стальных фугляров открытым способом,
разработка </t>
    </r>
    <r>
      <rPr>
        <b/>
        <sz val="12"/>
        <rFont val="Times New Roman"/>
        <family val="1"/>
        <charset val="204"/>
      </rPr>
      <t>МОКРОГО</t>
    </r>
    <r>
      <rPr>
        <sz val="12"/>
        <rFont val="Times New Roman"/>
        <family val="1"/>
        <charset val="204"/>
      </rPr>
      <t xml:space="preserve"> грунта в отвал, с креплением (группа грунтов 1-3): </t>
    </r>
    <r>
      <rPr>
        <b/>
        <sz val="14"/>
        <rFont val="Times New Roman"/>
        <family val="1"/>
        <charset val="204"/>
      </rPr>
      <t>для трубопроводов диаметром 400 мм глубиной 4 м</t>
    </r>
  </si>
  <si>
    <r>
      <t xml:space="preserve">Устройство стальных фугляров открытым способом,
разработка </t>
    </r>
    <r>
      <rPr>
        <b/>
        <sz val="12"/>
        <rFont val="Times New Roman"/>
        <family val="1"/>
        <charset val="204"/>
      </rPr>
      <t>МОКРОГО</t>
    </r>
    <r>
      <rPr>
        <sz val="12"/>
        <rFont val="Times New Roman"/>
        <family val="1"/>
        <charset val="204"/>
      </rPr>
      <t xml:space="preserve"> грунта в отвал, с креплением (группа грунтов 1-3): </t>
    </r>
    <r>
      <rPr>
        <b/>
        <sz val="14"/>
        <rFont val="Times New Roman"/>
        <family val="1"/>
        <charset val="204"/>
      </rPr>
      <t>для трубопроводов диаметром 400 мм глубиной 5 м</t>
    </r>
  </si>
  <si>
    <t>СТР.91/ 224</t>
  </si>
  <si>
    <r>
      <t xml:space="preserve">Устройство стальных фугляров открытым способом,
разработка </t>
    </r>
    <r>
      <rPr>
        <b/>
        <sz val="12"/>
        <rFont val="Times New Roman"/>
        <family val="1"/>
        <charset val="204"/>
      </rPr>
      <t>МОКРОГО</t>
    </r>
    <r>
      <rPr>
        <sz val="12"/>
        <rFont val="Times New Roman"/>
        <family val="1"/>
        <charset val="204"/>
      </rPr>
      <t xml:space="preserve"> грунта в отвал, с креплением (группа грунтов 1-3): </t>
    </r>
    <r>
      <rPr>
        <b/>
        <sz val="14"/>
        <rFont val="Times New Roman"/>
        <family val="1"/>
        <charset val="204"/>
      </rPr>
      <t>для трубопроводов диаметром 300 мм глубиной 4 м</t>
    </r>
  </si>
  <si>
    <r>
      <t xml:space="preserve">Устройство стальных фугляров открытым способом,
разработка </t>
    </r>
    <r>
      <rPr>
        <b/>
        <sz val="12"/>
        <rFont val="Times New Roman"/>
        <family val="1"/>
        <charset val="204"/>
      </rPr>
      <t>МОКРОГО</t>
    </r>
    <r>
      <rPr>
        <sz val="12"/>
        <rFont val="Times New Roman"/>
        <family val="1"/>
        <charset val="204"/>
      </rPr>
      <t xml:space="preserve"> грунта в отвал, с креплением (группа грунтов 1-3): </t>
    </r>
    <r>
      <rPr>
        <b/>
        <sz val="14"/>
        <rFont val="Times New Roman"/>
        <family val="1"/>
        <charset val="204"/>
      </rPr>
      <t>для трубопроводов диаметром 300 мм глубиной 5 м</t>
    </r>
  </si>
  <si>
    <t>СТР.90/ 226</t>
  </si>
  <si>
    <t>14-09-004-31</t>
  </si>
  <si>
    <t>14-09-004-32</t>
  </si>
  <si>
    <t>14-07-004-10</t>
  </si>
  <si>
    <t>14-07-004-11</t>
  </si>
  <si>
    <r>
      <t xml:space="preserve">Наружные инженерные сети </t>
    </r>
    <r>
      <rPr>
        <b/>
        <sz val="14"/>
        <rFont val="Times New Roman"/>
        <family val="1"/>
        <charset val="204"/>
      </rPr>
      <t xml:space="preserve">канализации </t>
    </r>
    <r>
      <rPr>
        <sz val="12"/>
        <rFont val="Times New Roman"/>
        <family val="1"/>
        <charset val="204"/>
      </rPr>
      <t xml:space="preserve">из </t>
    </r>
    <r>
      <rPr>
        <b/>
        <sz val="14"/>
        <rFont val="Times New Roman"/>
        <family val="1"/>
        <charset val="204"/>
      </rPr>
      <t xml:space="preserve">полиэтиленовых </t>
    </r>
    <r>
      <rPr>
        <sz val="12"/>
        <rFont val="Times New Roman"/>
        <family val="1"/>
        <charset val="204"/>
      </rPr>
      <t xml:space="preserve">труб, разработка </t>
    </r>
    <r>
      <rPr>
        <b/>
        <sz val="12"/>
        <rFont val="Times New Roman"/>
        <family val="1"/>
        <charset val="204"/>
      </rPr>
      <t>МОКРОГО</t>
    </r>
    <r>
      <rPr>
        <sz val="12"/>
        <rFont val="Times New Roman"/>
        <family val="1"/>
        <charset val="204"/>
      </rPr>
      <t xml:space="preserve"> грунта в отвал, </t>
    </r>
    <r>
      <rPr>
        <b/>
        <sz val="14"/>
        <rFont val="Times New Roman"/>
        <family val="1"/>
        <charset val="204"/>
      </rPr>
      <t>с креплением</t>
    </r>
    <r>
      <rPr>
        <sz val="12"/>
        <rFont val="Times New Roman"/>
        <family val="1"/>
        <charset val="204"/>
      </rPr>
      <t xml:space="preserve"> (группа грунтов 1-3): </t>
    </r>
    <r>
      <rPr>
        <b/>
        <sz val="14"/>
        <rFont val="Times New Roman"/>
        <family val="1"/>
        <charset val="204"/>
      </rPr>
      <t>диаметром 315 мм глубиной 3 м</t>
    </r>
  </si>
  <si>
    <r>
      <t xml:space="preserve">Наружные инженерные сети </t>
    </r>
    <r>
      <rPr>
        <b/>
        <sz val="14"/>
        <rFont val="Times New Roman"/>
        <family val="1"/>
        <charset val="204"/>
      </rPr>
      <t xml:space="preserve">канализации </t>
    </r>
    <r>
      <rPr>
        <sz val="12"/>
        <rFont val="Times New Roman"/>
        <family val="1"/>
        <charset val="204"/>
      </rPr>
      <t xml:space="preserve">из </t>
    </r>
    <r>
      <rPr>
        <b/>
        <sz val="14"/>
        <rFont val="Times New Roman"/>
        <family val="1"/>
        <charset val="204"/>
      </rPr>
      <t xml:space="preserve">полиэтиленовых </t>
    </r>
    <r>
      <rPr>
        <sz val="12"/>
        <rFont val="Times New Roman"/>
        <family val="1"/>
        <charset val="204"/>
      </rPr>
      <t xml:space="preserve">труб, разработка </t>
    </r>
    <r>
      <rPr>
        <b/>
        <sz val="12"/>
        <rFont val="Times New Roman"/>
        <family val="1"/>
        <charset val="204"/>
      </rPr>
      <t>МОКРОГО</t>
    </r>
    <r>
      <rPr>
        <sz val="12"/>
        <rFont val="Times New Roman"/>
        <family val="1"/>
        <charset val="204"/>
      </rPr>
      <t xml:space="preserve"> грунта в отвал, </t>
    </r>
    <r>
      <rPr>
        <b/>
        <sz val="14"/>
        <rFont val="Times New Roman"/>
        <family val="1"/>
        <charset val="204"/>
      </rPr>
      <t>с креплением</t>
    </r>
    <r>
      <rPr>
        <sz val="12"/>
        <rFont val="Times New Roman"/>
        <family val="1"/>
        <charset val="204"/>
      </rPr>
      <t xml:space="preserve"> (группа грунтов 1-3): </t>
    </r>
    <r>
      <rPr>
        <b/>
        <sz val="14"/>
        <rFont val="Times New Roman"/>
        <family val="1"/>
        <charset val="204"/>
      </rPr>
      <t>диаметром 315 мм глубиной 4 м</t>
    </r>
  </si>
  <si>
    <r>
      <t xml:space="preserve">Наружные инженерные сети </t>
    </r>
    <r>
      <rPr>
        <b/>
        <sz val="14"/>
        <rFont val="Times New Roman"/>
        <family val="1"/>
        <charset val="204"/>
      </rPr>
      <t xml:space="preserve">канализации </t>
    </r>
    <r>
      <rPr>
        <sz val="12"/>
        <rFont val="Times New Roman"/>
        <family val="1"/>
        <charset val="204"/>
      </rPr>
      <t xml:space="preserve">из </t>
    </r>
    <r>
      <rPr>
        <b/>
        <sz val="14"/>
        <rFont val="Times New Roman"/>
        <family val="1"/>
        <charset val="204"/>
      </rPr>
      <t xml:space="preserve">полиэтиленовых </t>
    </r>
    <r>
      <rPr>
        <sz val="12"/>
        <rFont val="Times New Roman"/>
        <family val="1"/>
        <charset val="204"/>
      </rPr>
      <t xml:space="preserve">труб, разработка </t>
    </r>
    <r>
      <rPr>
        <b/>
        <sz val="12"/>
        <rFont val="Times New Roman"/>
        <family val="1"/>
        <charset val="204"/>
      </rPr>
      <t>МОКРОГО</t>
    </r>
    <r>
      <rPr>
        <sz val="12"/>
        <rFont val="Times New Roman"/>
        <family val="1"/>
        <charset val="204"/>
      </rPr>
      <t xml:space="preserve"> грунта в отвал, </t>
    </r>
    <r>
      <rPr>
        <b/>
        <sz val="14"/>
        <rFont val="Times New Roman"/>
        <family val="1"/>
        <charset val="204"/>
      </rPr>
      <t>с креплением</t>
    </r>
    <r>
      <rPr>
        <sz val="12"/>
        <rFont val="Times New Roman"/>
        <family val="1"/>
        <charset val="204"/>
      </rPr>
      <t xml:space="preserve"> (группа грунтов 1-3): </t>
    </r>
    <r>
      <rPr>
        <b/>
        <sz val="14"/>
        <rFont val="Times New Roman"/>
        <family val="1"/>
        <charset val="204"/>
      </rPr>
      <t>диаметром 315 мм глубиной 5 м</t>
    </r>
  </si>
  <si>
    <t>СТР. 72/ 191</t>
  </si>
  <si>
    <t>14-07-004-14</t>
  </si>
  <si>
    <t>14-07-004-15</t>
  </si>
  <si>
    <t>14-07-004-16</t>
  </si>
  <si>
    <r>
      <t xml:space="preserve">Наружные инженерные сети </t>
    </r>
    <r>
      <rPr>
        <b/>
        <sz val="14"/>
        <rFont val="Times New Roman"/>
        <family val="1"/>
        <charset val="204"/>
      </rPr>
      <t xml:space="preserve">канализации </t>
    </r>
    <r>
      <rPr>
        <sz val="12"/>
        <rFont val="Times New Roman"/>
        <family val="1"/>
        <charset val="204"/>
      </rPr>
      <t xml:space="preserve">из </t>
    </r>
    <r>
      <rPr>
        <b/>
        <sz val="14"/>
        <rFont val="Times New Roman"/>
        <family val="1"/>
        <charset val="204"/>
      </rPr>
      <t xml:space="preserve">полиэтиленовых </t>
    </r>
    <r>
      <rPr>
        <sz val="12"/>
        <rFont val="Times New Roman"/>
        <family val="1"/>
        <charset val="204"/>
      </rPr>
      <t xml:space="preserve">труб, разработка </t>
    </r>
    <r>
      <rPr>
        <b/>
        <sz val="12"/>
        <rFont val="Times New Roman"/>
        <family val="1"/>
        <charset val="204"/>
      </rPr>
      <t>МОКРОГО</t>
    </r>
    <r>
      <rPr>
        <sz val="12"/>
        <rFont val="Times New Roman"/>
        <family val="1"/>
        <charset val="204"/>
      </rPr>
      <t xml:space="preserve"> грунта в отвал, </t>
    </r>
    <r>
      <rPr>
        <b/>
        <sz val="14"/>
        <rFont val="Times New Roman"/>
        <family val="1"/>
        <charset val="204"/>
      </rPr>
      <t>с креплением</t>
    </r>
    <r>
      <rPr>
        <sz val="12"/>
        <rFont val="Times New Roman"/>
        <family val="1"/>
        <charset val="204"/>
      </rPr>
      <t xml:space="preserve"> (группа грунтов 1-3): </t>
    </r>
    <r>
      <rPr>
        <b/>
        <sz val="14"/>
        <rFont val="Times New Roman"/>
        <family val="1"/>
        <charset val="204"/>
      </rPr>
      <t>диаметром 400 мм глубиной 3 м</t>
    </r>
  </si>
  <si>
    <r>
      <t xml:space="preserve">Наружные инженерные сети </t>
    </r>
    <r>
      <rPr>
        <b/>
        <sz val="14"/>
        <rFont val="Times New Roman"/>
        <family val="1"/>
        <charset val="204"/>
      </rPr>
      <t xml:space="preserve">канализации </t>
    </r>
    <r>
      <rPr>
        <sz val="12"/>
        <rFont val="Times New Roman"/>
        <family val="1"/>
        <charset val="204"/>
      </rPr>
      <t xml:space="preserve">из </t>
    </r>
    <r>
      <rPr>
        <b/>
        <sz val="14"/>
        <rFont val="Times New Roman"/>
        <family val="1"/>
        <charset val="204"/>
      </rPr>
      <t xml:space="preserve">полиэтиленовых </t>
    </r>
    <r>
      <rPr>
        <sz val="12"/>
        <rFont val="Times New Roman"/>
        <family val="1"/>
        <charset val="204"/>
      </rPr>
      <t xml:space="preserve">труб, разработка </t>
    </r>
    <r>
      <rPr>
        <b/>
        <sz val="12"/>
        <rFont val="Times New Roman"/>
        <family val="1"/>
        <charset val="204"/>
      </rPr>
      <t>МОКРОГО</t>
    </r>
    <r>
      <rPr>
        <sz val="12"/>
        <rFont val="Times New Roman"/>
        <family val="1"/>
        <charset val="204"/>
      </rPr>
      <t xml:space="preserve"> грунта в отвал, </t>
    </r>
    <r>
      <rPr>
        <b/>
        <sz val="14"/>
        <rFont val="Times New Roman"/>
        <family val="1"/>
        <charset val="204"/>
      </rPr>
      <t>с креплением</t>
    </r>
    <r>
      <rPr>
        <sz val="12"/>
        <rFont val="Times New Roman"/>
        <family val="1"/>
        <charset val="204"/>
      </rPr>
      <t xml:space="preserve"> (группа грунтов 1-3): </t>
    </r>
    <r>
      <rPr>
        <b/>
        <sz val="14"/>
        <rFont val="Times New Roman"/>
        <family val="1"/>
        <charset val="204"/>
      </rPr>
      <t>диаметром 400 мм глубиной 4 м</t>
    </r>
  </si>
  <si>
    <r>
      <t xml:space="preserve">Наружные инженерные сети </t>
    </r>
    <r>
      <rPr>
        <b/>
        <sz val="14"/>
        <rFont val="Times New Roman"/>
        <family val="1"/>
        <charset val="204"/>
      </rPr>
      <t xml:space="preserve">канализации </t>
    </r>
    <r>
      <rPr>
        <sz val="12"/>
        <rFont val="Times New Roman"/>
        <family val="1"/>
        <charset val="204"/>
      </rPr>
      <t xml:space="preserve">из </t>
    </r>
    <r>
      <rPr>
        <b/>
        <sz val="14"/>
        <rFont val="Times New Roman"/>
        <family val="1"/>
        <charset val="204"/>
      </rPr>
      <t xml:space="preserve">полиэтиленовых </t>
    </r>
    <r>
      <rPr>
        <sz val="12"/>
        <rFont val="Times New Roman"/>
        <family val="1"/>
        <charset val="204"/>
      </rPr>
      <t xml:space="preserve">труб, разработка </t>
    </r>
    <r>
      <rPr>
        <b/>
        <sz val="12"/>
        <rFont val="Times New Roman"/>
        <family val="1"/>
        <charset val="204"/>
      </rPr>
      <t>МОКРОГО</t>
    </r>
    <r>
      <rPr>
        <sz val="12"/>
        <rFont val="Times New Roman"/>
        <family val="1"/>
        <charset val="204"/>
      </rPr>
      <t xml:space="preserve"> грунта в отвал, </t>
    </r>
    <r>
      <rPr>
        <b/>
        <sz val="14"/>
        <rFont val="Times New Roman"/>
        <family val="1"/>
        <charset val="204"/>
      </rPr>
      <t>с креплением</t>
    </r>
    <r>
      <rPr>
        <sz val="12"/>
        <rFont val="Times New Roman"/>
        <family val="1"/>
        <charset val="204"/>
      </rPr>
      <t xml:space="preserve"> (группа грунтов 1-3): </t>
    </r>
    <r>
      <rPr>
        <b/>
        <sz val="14"/>
        <rFont val="Times New Roman"/>
        <family val="1"/>
        <charset val="204"/>
      </rPr>
      <t>диаметром 400 мм глубиной 5 м</t>
    </r>
  </si>
  <si>
    <t>СТР.72/ 191</t>
  </si>
  <si>
    <t>СМР. ЛС№02-01-04. Водопонижение</t>
  </si>
  <si>
    <t>Проектные работы. 
СМ №4, п.8.
 Водопонижение</t>
  </si>
  <si>
    <r>
      <t xml:space="preserve">Вынос сетей канализации по объекту: "Жилой дом с приспособлением подземной автостоянки под защитноесооружение гражданской обороны – "укрытие" (ЗСГО) с инженерными сетями и благоустройством территории поадресу: г. Москва, район Измайлово, бульвар Сиреневый, земельные участки 4/7, 4/7а (Восточный административный округ) 
</t>
    </r>
    <r>
      <rPr>
        <b/>
        <sz val="11"/>
        <rFont val="Times New Roman"/>
        <family val="1"/>
        <charset val="204"/>
      </rPr>
      <t>МГЭ №77-1-1-3-055831-2022 от 08.08.2022</t>
    </r>
  </si>
  <si>
    <t>"Вынос сетей канализации по объекту: "Комплексная жилая застройка с объектами инфраструктуры: корпус 19 и корпус 20, а также проектируемые дороги и инженерные коммуникации - улицы №34, №35; Автомобильная дорога регионального назначения "Каширское шоссе – Молоково – Лыткарино"; Многоуровневый паркинг №5, расположенные на земельных участках: *50:21:0060310:5936, 50:21:0060310:5953, 50:21:0000000:46132, 50:21:0000000:46133, 50:21:0060310:5937, 50:21:0060310:13840, 50:21:0060103:13841, 50:21:0060103:13844, 50:21:0060103:13819*, по адресу: Московская область, Ленинский городской округ, сельское поселение Молоковское, д. Мисайлово и Дальние Прудищи"</t>
  </si>
  <si>
    <t>Приложение к Протоколу НМЦД</t>
  </si>
  <si>
    <r>
      <rPr>
        <b/>
        <sz val="20"/>
        <color indexed="8"/>
        <rFont val="Times New Roman"/>
        <family val="1"/>
        <charset val="204"/>
      </rPr>
      <t>РАСЧЕТ</t>
    </r>
    <r>
      <rPr>
        <sz val="20"/>
        <color indexed="8"/>
        <rFont val="Times New Roman"/>
        <family val="1"/>
        <charset val="204"/>
      </rPr>
      <t xml:space="preserve">
начальной (максимальной) цены договора
</t>
    </r>
  </si>
  <si>
    <t>по объекту:</t>
  </si>
  <si>
    <t>по адресу:</t>
  </si>
  <si>
    <t>руб.</t>
  </si>
  <si>
    <t>Наименование работ и затрат</t>
  </si>
  <si>
    <t>Стоимость работ по показателям НЦС или в ценах на дату утверждения проектной документации объектов-аналогов</t>
  </si>
  <si>
    <t>Индекс фактической инфляции</t>
  </si>
  <si>
    <t>Стоимость работ в ценах на дату формирования начальной (максимальной) цены контракта</t>
  </si>
  <si>
    <t>Индекс прогнозной инфляции на период исполнения контракта</t>
  </si>
  <si>
    <t>Начальная (максимальная) цена контракта с учетом прогнозного индекса инфляции на период исполнения контракта</t>
  </si>
  <si>
    <t>Затраты на подготовку проектной документации по объекту-аналогу, в том числе:</t>
  </si>
  <si>
    <t>Затраты на подготовку проектной документации (НЦС) (80% от ПИР НЦС)</t>
  </si>
  <si>
    <t>Затраты на выполнение инженерных изысканий (НЦС) (20% от ПИР НЦС)</t>
  </si>
  <si>
    <t>Авторский надзор 2,65% от ПД</t>
  </si>
  <si>
    <t>Затраты на выполнение строительно-монтажных работ , в том числе:</t>
  </si>
  <si>
    <t>водопонижение (июнь 2022г.)</t>
  </si>
  <si>
    <t>прокладка трубопровода Труба Д400 в футляре Д700 (июль 2021г.)</t>
  </si>
  <si>
    <t>Прочие затраты, в том числе:</t>
  </si>
  <si>
    <t>прокладка трубопровода д63 (декабрь 2022г.)</t>
  </si>
  <si>
    <t>Оборудование, в том числе:</t>
  </si>
  <si>
    <t>прокладка трубопровода д2*200 (октябрь 2020г.)</t>
  </si>
  <si>
    <t>Затраты на колодцы (январь 2023)</t>
  </si>
  <si>
    <t>Затраты на выполнение строительно-монтажных работ (по НЦС)</t>
  </si>
  <si>
    <t>Итого без НДС</t>
  </si>
  <si>
    <t>Итого с К.оптимиз.=</t>
  </si>
  <si>
    <t>НДС 20 %</t>
  </si>
  <si>
    <t>Стоимость с учетом НДС</t>
  </si>
  <si>
    <t>Расчет индекса прогнозной инфляции: К=1</t>
  </si>
  <si>
    <t>Директор
УКС АО "Мосводоканал"</t>
  </si>
  <si>
    <t>П.В.Ковалев</t>
  </si>
  <si>
    <t>Выполнение комплекса технологически и функционально связанных проектно-изыскательских и строительно-монтажных работ по объекту: "Вынос сетей канализации по объекту: "Комплексная жилая застройка с объектами инфраструктуры: корпус 19 и корпус 20, а также проектируемые дороги и инженерные коммуникации - улицы №34, №35; Автомобильная дорога регионального назначения "Каширское шоссе – Молоково – Лыткарино"; Многоуровневый паркинг №5, расположенные на земельных участках: *50:21:0060310:5936, 50:21:0060310:5953, 50:21:0000000:46132, 50:21:0000000:46133, 50:21:0060310:5937, 50:21:0060310:13840, 50:21:0060103:13841, 50:21:0060103:13844, 50:21:0060103:13819*, по адресу: Московская область, Ленинский городской округ, сельское поселение Молоковское, д. Мисайлово и Дальние Прудищи"</t>
  </si>
  <si>
    <t>Московская область, Ленинский городской округ, сельское поселение Молоковское, д. Мисайлово и Дальние Прудищи</t>
  </si>
  <si>
    <t>Определение НМЦД: Иной метод, предусмотренный законодательством» (Приказ  Минстроя России от 21.08.2023 №604/пр.)</t>
  </si>
  <si>
    <t xml:space="preserve">Коэффициенты пересчета на текущий момент 
</t>
  </si>
  <si>
    <r>
      <t>Начальная (максимальная) цена договора с учётом К</t>
    </r>
    <r>
      <rPr>
        <vertAlign val="subscript"/>
        <sz val="12"/>
        <rFont val="Times New Roman"/>
        <family val="1"/>
        <charset val="204"/>
      </rPr>
      <t xml:space="preserve">инфл. </t>
    </r>
    <r>
      <rPr>
        <sz val="12"/>
        <rFont val="Times New Roman"/>
        <family val="1"/>
        <charset val="204"/>
      </rPr>
      <t xml:space="preserve"> на период проектирования/
выполнения работ </t>
    </r>
  </si>
  <si>
    <t>Изыскательские работы</t>
  </si>
  <si>
    <t>/4,89*6,11</t>
  </si>
  <si>
    <t>/4,761*7,555</t>
  </si>
  <si>
    <t>-авторский надзор</t>
  </si>
  <si>
    <t>/проект.раб*2,65%</t>
  </si>
  <si>
    <t>-выполнение СМР</t>
  </si>
  <si>
    <t xml:space="preserve">К пересчета базовой стоимости на текущий момент (ПИР): =    </t>
  </si>
  <si>
    <t>Пересчет  стоимости с 06.2022 г. на 05.2025г.: К=1,0018*0,9996*1,0148*1,0048*0,9997*1,0256*1,0658*1,1195*1,1074=1,3833</t>
  </si>
  <si>
    <t>СКП 241-25/В</t>
  </si>
  <si>
    <t>Копт.=</t>
  </si>
  <si>
    <t>Пересчет стоимости (СМР: водопонижение) с 06.2022 г. на 05.2025г.: К=1,0018*0,9996*1,0148*1,0048*0,9997*1,0256*1,0658*1,1195*1,1074=1,3833</t>
  </si>
  <si>
    <t>14-07-004-12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</si>
</sst>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3" formatCode="_-* #,##0.00_-;\-* #,##0.00_-;_-* &quot;-&quot;??_-;_-@_-"/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0"/>
    <numFmt numFmtId="167" formatCode="#,##0.00000"/>
    <numFmt numFmtId="168" formatCode="#,##0.0"/>
    <numFmt numFmtId="169" formatCode="0.0"/>
    <numFmt numFmtId="170" formatCode="#,##0.0000"/>
    <numFmt numFmtId="171" formatCode="#,##0.00_ ;\-#,##0.00\ "/>
    <numFmt numFmtId="172" formatCode="0.0000"/>
    <numFmt numFmtId="173" formatCode="#,##0.00\ _₽"/>
    <numFmt numFmtId="174" formatCode="0.000"/>
    <numFmt numFmtId="175" formatCode="_-* #,##0.0000\ _₽_-;\-* #,##0.0000\ _₽_-;_-* &quot;-&quot;??\ _₽_-;_-@_-"/>
    <numFmt numFmtId="176" formatCode="[$-419]mmmm\ yyyy;@"/>
  </numFmts>
  <fonts count="61" x14ac:knownFonts="1">
    <font>
      <sz val="2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14"/>
      <color rgb="FFC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rgb="FF00B05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vertAlign val="subscript"/>
      <sz val="14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20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20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i/>
      <sz val="20"/>
      <color theme="1"/>
      <name val="Times New Roman"/>
      <family val="1"/>
      <charset val="204"/>
    </font>
    <font>
      <b/>
      <sz val="20"/>
      <name val="Times New Roman"/>
      <family val="1"/>
      <charset val="204"/>
    </font>
    <font>
      <i/>
      <sz val="20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20"/>
      <color rgb="FF0070C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0">
    <xf numFmtId="0" fontId="0" fillId="0" borderId="0"/>
    <xf numFmtId="0" fontId="13" fillId="0" borderId="0"/>
    <xf numFmtId="0" fontId="13" fillId="0" borderId="0"/>
    <xf numFmtId="165" fontId="14" fillId="0" borderId="0" applyFont="0" applyFill="0" applyBorder="0" applyAlignment="0" applyProtection="0"/>
    <xf numFmtId="0" fontId="12" fillId="0" borderId="0"/>
    <xf numFmtId="0" fontId="13" fillId="0" borderId="0"/>
    <xf numFmtId="0" fontId="11" fillId="0" borderId="0"/>
    <xf numFmtId="164" fontId="24" fillId="0" borderId="0" applyFont="0" applyFill="0" applyBorder="0" applyAlignment="0" applyProtection="0"/>
    <xf numFmtId="0" fontId="10" fillId="0" borderId="0"/>
    <xf numFmtId="0" fontId="9" fillId="0" borderId="0"/>
    <xf numFmtId="0" fontId="8" fillId="0" borderId="0"/>
    <xf numFmtId="0" fontId="8" fillId="0" borderId="0"/>
    <xf numFmtId="0" fontId="29" fillId="0" borderId="0"/>
    <xf numFmtId="164" fontId="24" fillId="0" borderId="0" applyFont="0" applyFill="0" applyBorder="0" applyAlignment="0" applyProtection="0"/>
    <xf numFmtId="0" fontId="7" fillId="0" borderId="0"/>
    <xf numFmtId="0" fontId="7" fillId="0" borderId="0"/>
    <xf numFmtId="164" fontId="24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64" fontId="24" fillId="0" borderId="0" applyFont="0" applyFill="0" applyBorder="0" applyAlignment="0" applyProtection="0"/>
    <xf numFmtId="0" fontId="13" fillId="0" borderId="0"/>
    <xf numFmtId="0" fontId="5" fillId="0" borderId="0"/>
    <xf numFmtId="0" fontId="30" fillId="0" borderId="0"/>
    <xf numFmtId="0" fontId="4" fillId="0" borderId="0"/>
    <xf numFmtId="0" fontId="3" fillId="0" borderId="0"/>
    <xf numFmtId="9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2" fillId="0" borderId="0"/>
  </cellStyleXfs>
  <cellXfs count="598">
    <xf numFmtId="0" fontId="0" fillId="0" borderId="0" xfId="0"/>
    <xf numFmtId="0" fontId="15" fillId="0" borderId="0" xfId="2" applyFont="1"/>
    <xf numFmtId="0" fontId="15" fillId="0" borderId="0" xfId="2" applyFont="1" applyAlignment="1">
      <alignment horizontal="center" vertical="center"/>
    </xf>
    <xf numFmtId="165" fontId="15" fillId="2" borderId="1" xfId="3" applyFont="1" applyFill="1" applyBorder="1" applyAlignment="1">
      <alignment horizontal="center" vertical="center" wrapText="1"/>
    </xf>
    <xf numFmtId="166" fontId="15" fillId="2" borderId="1" xfId="1" applyNumberFormat="1" applyFont="1" applyFill="1" applyBorder="1" applyAlignment="1">
      <alignment horizontal="center" vertical="center" wrapText="1"/>
    </xf>
    <xf numFmtId="4" fontId="15" fillId="2" borderId="1" xfId="1" applyNumberFormat="1" applyFont="1" applyFill="1" applyBorder="1" applyAlignment="1">
      <alignment horizontal="center" vertical="center" wrapText="1"/>
    </xf>
    <xf numFmtId="0" fontId="18" fillId="0" borderId="0" xfId="1" applyFont="1" applyFill="1" applyBorder="1" applyAlignment="1">
      <alignment horizontal="center" vertical="center" wrapText="1"/>
    </xf>
    <xf numFmtId="165" fontId="15" fillId="0" borderId="0" xfId="3" applyFont="1" applyFill="1" applyBorder="1" applyAlignment="1">
      <alignment horizontal="center" vertical="center" wrapText="1"/>
    </xf>
    <xf numFmtId="166" fontId="15" fillId="0" borderId="0" xfId="1" applyNumberFormat="1" applyFont="1" applyFill="1" applyBorder="1" applyAlignment="1">
      <alignment horizontal="center" vertical="center" wrapText="1"/>
    </xf>
    <xf numFmtId="4" fontId="15" fillId="0" borderId="0" xfId="1" applyNumberFormat="1" applyFont="1" applyFill="1" applyBorder="1" applyAlignment="1">
      <alignment horizontal="center" vertical="center" wrapText="1"/>
    </xf>
    <xf numFmtId="164" fontId="15" fillId="0" borderId="0" xfId="2" applyNumberFormat="1" applyFont="1"/>
    <xf numFmtId="0" fontId="19" fillId="0" borderId="0" xfId="0" applyFont="1" applyAlignment="1">
      <alignment horizontal="right"/>
    </xf>
    <xf numFmtId="0" fontId="12" fillId="0" borderId="0" xfId="0" applyFont="1"/>
    <xf numFmtId="0" fontId="12" fillId="0" borderId="0" xfId="0" applyFont="1" applyAlignment="1">
      <alignment wrapText="1"/>
    </xf>
    <xf numFmtId="0" fontId="20" fillId="0" borderId="0" xfId="5" applyFont="1" applyFill="1" applyAlignment="1">
      <alignment wrapText="1"/>
    </xf>
    <xf numFmtId="0" fontId="20" fillId="0" borderId="0" xfId="0" applyFont="1" applyAlignment="1">
      <alignment vertical="center" wrapText="1"/>
    </xf>
    <xf numFmtId="0" fontId="20" fillId="0" borderId="0" xfId="0" applyFont="1" applyAlignment="1">
      <alignment horizontal="center" vertical="top" wrapText="1"/>
    </xf>
    <xf numFmtId="0" fontId="16" fillId="2" borderId="2" xfId="1" applyFont="1" applyFill="1" applyBorder="1" applyAlignment="1">
      <alignment horizontal="center" vertical="center" wrapText="1"/>
    </xf>
    <xf numFmtId="2" fontId="15" fillId="2" borderId="2" xfId="1" applyNumberFormat="1" applyFont="1" applyFill="1" applyBorder="1" applyAlignment="1">
      <alignment horizontal="center" vertical="center" wrapText="1"/>
    </xf>
    <xf numFmtId="0" fontId="15" fillId="0" borderId="0" xfId="2" applyFont="1" applyAlignment="1">
      <alignment horizontal="center" vertical="center" wrapText="1"/>
    </xf>
    <xf numFmtId="0" fontId="19" fillId="0" borderId="0" xfId="0" applyFont="1"/>
    <xf numFmtId="0" fontId="19" fillId="0" borderId="0" xfId="0" applyFont="1" applyFill="1" applyAlignment="1">
      <alignment horizontal="right"/>
    </xf>
    <xf numFmtId="4" fontId="25" fillId="0" borderId="0" xfId="2" applyNumberFormat="1" applyFont="1" applyAlignment="1">
      <alignment horizontal="center" vertical="center"/>
    </xf>
    <xf numFmtId="164" fontId="23" fillId="0" borderId="0" xfId="7" applyFont="1" applyAlignment="1">
      <alignment horizontal="center" vertical="center"/>
    </xf>
    <xf numFmtId="0" fontId="18" fillId="2" borderId="1" xfId="1" applyFont="1" applyFill="1" applyBorder="1" applyAlignment="1">
      <alignment horizontal="center" vertical="center" wrapText="1"/>
    </xf>
    <xf numFmtId="4" fontId="23" fillId="0" borderId="0" xfId="1" applyNumberFormat="1" applyFont="1" applyFill="1" applyBorder="1" applyAlignment="1">
      <alignment horizontal="center" vertical="center" wrapText="1"/>
    </xf>
    <xf numFmtId="166" fontId="18" fillId="0" borderId="0" xfId="1" applyNumberFormat="1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2" fontId="15" fillId="0" borderId="0" xfId="2" applyNumberFormat="1" applyFont="1" applyAlignment="1">
      <alignment horizontal="center" vertical="center"/>
    </xf>
    <xf numFmtId="0" fontId="18" fillId="2" borderId="3" xfId="1" applyFont="1" applyFill="1" applyBorder="1" applyAlignment="1">
      <alignment horizontal="center" vertical="center" wrapText="1"/>
    </xf>
    <xf numFmtId="168" fontId="15" fillId="0" borderId="3" xfId="1" applyNumberFormat="1" applyFont="1" applyFill="1" applyBorder="1" applyAlignment="1">
      <alignment horizontal="center" vertical="center" wrapText="1"/>
    </xf>
    <xf numFmtId="166" fontId="15" fillId="0" borderId="3" xfId="1" applyNumberFormat="1" applyFont="1" applyFill="1" applyBorder="1" applyAlignment="1">
      <alignment horizontal="center" vertical="center" wrapText="1"/>
    </xf>
    <xf numFmtId="4" fontId="15" fillId="2" borderId="12" xfId="1" applyNumberFormat="1" applyFont="1" applyFill="1" applyBorder="1" applyAlignment="1">
      <alignment horizontal="center" vertical="center" wrapText="1"/>
    </xf>
    <xf numFmtId="4" fontId="18" fillId="2" borderId="1" xfId="1" applyNumberFormat="1" applyFont="1" applyFill="1" applyBorder="1" applyAlignment="1">
      <alignment horizontal="center" vertical="center" wrapText="1"/>
    </xf>
    <xf numFmtId="0" fontId="15" fillId="0" borderId="0" xfId="2" applyNumberFormat="1" applyFont="1" applyAlignment="1">
      <alignment horizontal="center" vertical="center" wrapText="1"/>
    </xf>
    <xf numFmtId="0" fontId="28" fillId="0" borderId="0" xfId="0" applyFont="1" applyFill="1" applyAlignment="1"/>
    <xf numFmtId="0" fontId="27" fillId="0" borderId="0" xfId="2" applyFont="1" applyFill="1" applyAlignment="1">
      <alignment horizontal="center"/>
    </xf>
    <xf numFmtId="0" fontId="6" fillId="0" borderId="0" xfId="0" applyFont="1"/>
    <xf numFmtId="0" fontId="16" fillId="2" borderId="16" xfId="1" applyFont="1" applyFill="1" applyBorder="1" applyAlignment="1">
      <alignment horizontal="center" vertical="center" wrapText="1"/>
    </xf>
    <xf numFmtId="0" fontId="16" fillId="2" borderId="17" xfId="1" applyFont="1" applyFill="1" applyBorder="1" applyAlignment="1">
      <alignment horizontal="center" vertical="center" wrapText="1"/>
    </xf>
    <xf numFmtId="0" fontId="16" fillId="2" borderId="0" xfId="1" applyFont="1" applyFill="1" applyBorder="1" applyAlignment="1">
      <alignment horizontal="center" vertical="center" wrapText="1"/>
    </xf>
    <xf numFmtId="4" fontId="18" fillId="0" borderId="0" xfId="2" applyNumberFormat="1" applyFont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4" fontId="21" fillId="0" borderId="0" xfId="0" applyNumberFormat="1" applyFont="1" applyAlignment="1">
      <alignment horizontal="center" vertical="center"/>
    </xf>
    <xf numFmtId="169" fontId="21" fillId="0" borderId="0" xfId="0" applyNumberFormat="1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1" fontId="15" fillId="2" borderId="20" xfId="1" applyNumberFormat="1" applyFont="1" applyFill="1" applyBorder="1" applyAlignment="1">
      <alignment horizontal="center" vertical="center" wrapText="1"/>
    </xf>
    <xf numFmtId="0" fontId="16" fillId="2" borderId="12" xfId="1" applyFont="1" applyFill="1" applyBorder="1" applyAlignment="1">
      <alignment horizontal="center" vertical="center" wrapText="1"/>
    </xf>
    <xf numFmtId="2" fontId="15" fillId="2" borderId="12" xfId="1" applyNumberFormat="1" applyFont="1" applyFill="1" applyBorder="1" applyAlignment="1">
      <alignment vertical="center" wrapText="1"/>
    </xf>
    <xf numFmtId="2" fontId="15" fillId="2" borderId="12" xfId="3" applyNumberFormat="1" applyFont="1" applyFill="1" applyBorder="1" applyAlignment="1">
      <alignment horizontal="center" vertical="center" wrapText="1"/>
    </xf>
    <xf numFmtId="2" fontId="15" fillId="0" borderId="12" xfId="1" applyNumberFormat="1" applyFont="1" applyFill="1" applyBorder="1" applyAlignment="1">
      <alignment horizontal="center" vertical="center" wrapText="1"/>
    </xf>
    <xf numFmtId="2" fontId="16" fillId="2" borderId="12" xfId="1" applyNumberFormat="1" applyFont="1" applyFill="1" applyBorder="1" applyAlignment="1">
      <alignment horizontal="center" vertical="center" wrapText="1"/>
    </xf>
    <xf numFmtId="4" fontId="15" fillId="2" borderId="12" xfId="3" applyNumberFormat="1" applyFont="1" applyFill="1" applyBorder="1" applyAlignment="1">
      <alignment horizontal="center" vertical="center" wrapText="1"/>
    </xf>
    <xf numFmtId="4" fontId="15" fillId="2" borderId="2" xfId="1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2" fontId="15" fillId="0" borderId="2" xfId="1" applyNumberFormat="1" applyFont="1" applyFill="1" applyBorder="1" applyAlignment="1">
      <alignment horizontal="center" vertical="center" wrapText="1"/>
    </xf>
    <xf numFmtId="0" fontId="19" fillId="0" borderId="0" xfId="0" applyFont="1" applyAlignment="1"/>
    <xf numFmtId="0" fontId="15" fillId="0" borderId="0" xfId="0" applyFont="1" applyAlignment="1"/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horizontal="right"/>
    </xf>
    <xf numFmtId="0" fontId="31" fillId="0" borderId="0" xfId="24" applyFont="1" applyAlignment="1"/>
    <xf numFmtId="0" fontId="30" fillId="0" borderId="0" xfId="12" applyFont="1"/>
    <xf numFmtId="0" fontId="31" fillId="0" borderId="0" xfId="24" applyFont="1" applyAlignment="1">
      <alignment horizontal="center"/>
    </xf>
    <xf numFmtId="0" fontId="33" fillId="0" borderId="0" xfId="24" applyFont="1" applyAlignment="1">
      <alignment horizontal="center" vertical="center"/>
    </xf>
    <xf numFmtId="0" fontId="33" fillId="0" borderId="0" xfId="24" applyFont="1"/>
    <xf numFmtId="0" fontId="26" fillId="0" borderId="22" xfId="24" applyFont="1" applyBorder="1" applyAlignment="1">
      <alignment horizontal="center" vertical="center" wrapText="1"/>
    </xf>
    <xf numFmtId="0" fontId="26" fillId="0" borderId="2" xfId="24" applyFont="1" applyBorder="1" applyAlignment="1">
      <alignment horizontal="center" vertical="center" wrapText="1"/>
    </xf>
    <xf numFmtId="0" fontId="33" fillId="0" borderId="2" xfId="24" applyFont="1" applyBorder="1" applyAlignment="1">
      <alignment horizontal="center" vertical="center" wrapText="1"/>
    </xf>
    <xf numFmtId="0" fontId="34" fillId="0" borderId="2" xfId="24" applyFont="1" applyBorder="1" applyAlignment="1">
      <alignment horizontal="left" vertical="center" wrapText="1"/>
    </xf>
    <xf numFmtId="2" fontId="19" fillId="0" borderId="2" xfId="24" applyNumberFormat="1" applyFont="1" applyBorder="1" applyAlignment="1">
      <alignment horizontal="center" vertical="center" wrapText="1"/>
    </xf>
    <xf numFmtId="0" fontId="19" fillId="0" borderId="2" xfId="24" applyFont="1" applyBorder="1" applyAlignment="1">
      <alignment horizontal="center" vertical="center" wrapText="1"/>
    </xf>
    <xf numFmtId="0" fontId="19" fillId="0" borderId="2" xfId="24" applyFont="1" applyFill="1" applyBorder="1" applyAlignment="1">
      <alignment horizontal="center" vertical="center" wrapText="1"/>
    </xf>
    <xf numFmtId="4" fontId="19" fillId="0" borderId="2" xfId="24" applyNumberFormat="1" applyFont="1" applyFill="1" applyBorder="1" applyAlignment="1">
      <alignment horizontal="center" vertical="center" wrapText="1"/>
    </xf>
    <xf numFmtId="4" fontId="19" fillId="0" borderId="2" xfId="24" applyNumberFormat="1" applyFont="1" applyBorder="1" applyAlignment="1">
      <alignment horizontal="center" vertical="center" wrapText="1"/>
    </xf>
    <xf numFmtId="0" fontId="17" fillId="2" borderId="16" xfId="1" applyFont="1" applyFill="1" applyBorder="1" applyAlignment="1">
      <alignment horizontal="center" vertical="center" wrapText="1"/>
    </xf>
    <xf numFmtId="169" fontId="15" fillId="2" borderId="2" xfId="1" applyNumberFormat="1" applyFont="1" applyFill="1" applyBorder="1" applyAlignment="1">
      <alignment horizontal="center" vertical="center" wrapText="1"/>
    </xf>
    <xf numFmtId="0" fontId="18" fillId="2" borderId="12" xfId="1" applyFont="1" applyFill="1" applyBorder="1" applyAlignment="1">
      <alignment horizontal="center" vertical="center" wrapText="1"/>
    </xf>
    <xf numFmtId="0" fontId="15" fillId="0" borderId="12" xfId="1" applyFont="1" applyFill="1" applyBorder="1" applyAlignment="1">
      <alignment horizontal="center" vertical="center" wrapText="1"/>
    </xf>
    <xf numFmtId="168" fontId="15" fillId="0" borderId="12" xfId="1" applyNumberFormat="1" applyFont="1" applyFill="1" applyBorder="1" applyAlignment="1">
      <alignment horizontal="center" vertical="center" wrapText="1"/>
    </xf>
    <xf numFmtId="166" fontId="15" fillId="0" borderId="12" xfId="1" applyNumberFormat="1" applyFont="1" applyFill="1" applyBorder="1" applyAlignment="1">
      <alignment horizontal="center" vertical="center" wrapText="1"/>
    </xf>
    <xf numFmtId="4" fontId="15" fillId="0" borderId="12" xfId="1" applyNumberFormat="1" applyFont="1" applyFill="1" applyBorder="1" applyAlignment="1">
      <alignment horizontal="center" vertical="center" wrapText="1"/>
    </xf>
    <xf numFmtId="0" fontId="36" fillId="2" borderId="16" xfId="1" applyFont="1" applyFill="1" applyBorder="1" applyAlignment="1">
      <alignment horizontal="center" vertical="center" wrapText="1"/>
    </xf>
    <xf numFmtId="4" fontId="15" fillId="0" borderId="3" xfId="1" applyNumberFormat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7" fillId="2" borderId="2" xfId="1" applyFont="1" applyFill="1" applyBorder="1" applyAlignment="1">
      <alignment horizontal="center" vertical="center" wrapText="1"/>
    </xf>
    <xf numFmtId="0" fontId="15" fillId="2" borderId="2" xfId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 wrapText="1"/>
    </xf>
    <xf numFmtId="165" fontId="15" fillId="2" borderId="2" xfId="3" applyFont="1" applyFill="1" applyBorder="1" applyAlignment="1">
      <alignment horizontal="center" vertical="center" wrapText="1"/>
    </xf>
    <xf numFmtId="4" fontId="18" fillId="2" borderId="17" xfId="1" applyNumberFormat="1" applyFont="1" applyFill="1" applyBorder="1" applyAlignment="1">
      <alignment horizontal="center" vertical="center" wrapText="1"/>
    </xf>
    <xf numFmtId="2" fontId="37" fillId="0" borderId="2" xfId="0" applyNumberFormat="1" applyFont="1" applyBorder="1" applyAlignment="1">
      <alignment horizontal="center" vertical="center"/>
    </xf>
    <xf numFmtId="4" fontId="18" fillId="2" borderId="2" xfId="1" applyNumberFormat="1" applyFont="1" applyFill="1" applyBorder="1" applyAlignment="1">
      <alignment horizontal="center" vertical="center" wrapText="1"/>
    </xf>
    <xf numFmtId="168" fontId="18" fillId="0" borderId="3" xfId="1" applyNumberFormat="1" applyFont="1" applyFill="1" applyBorder="1" applyAlignment="1">
      <alignment horizontal="center" vertical="center" wrapText="1"/>
    </xf>
    <xf numFmtId="0" fontId="36" fillId="2" borderId="27" xfId="1" applyFont="1" applyFill="1" applyBorder="1" applyAlignment="1">
      <alignment horizontal="center" vertical="center" wrapText="1"/>
    </xf>
    <xf numFmtId="0" fontId="36" fillId="2" borderId="5" xfId="1" applyFont="1" applyFill="1" applyBorder="1" applyAlignment="1">
      <alignment horizontal="center" vertical="center" wrapText="1"/>
    </xf>
    <xf numFmtId="0" fontId="36" fillId="2" borderId="28" xfId="1" applyFont="1" applyFill="1" applyBorder="1" applyAlignment="1">
      <alignment horizontal="center" vertical="center" wrapText="1"/>
    </xf>
    <xf numFmtId="168" fontId="18" fillId="0" borderId="17" xfId="1" applyNumberFormat="1" applyFont="1" applyFill="1" applyBorder="1" applyAlignment="1">
      <alignment horizontal="center" vertical="center" wrapText="1"/>
    </xf>
    <xf numFmtId="170" fontId="18" fillId="0" borderId="0" xfId="1" applyNumberFormat="1" applyFont="1" applyFill="1" applyBorder="1" applyAlignment="1">
      <alignment horizontal="center" vertical="center" wrapText="1"/>
    </xf>
    <xf numFmtId="3" fontId="21" fillId="0" borderId="0" xfId="0" applyNumberFormat="1" applyFont="1" applyAlignment="1">
      <alignment horizontal="center" vertical="center"/>
    </xf>
    <xf numFmtId="0" fontId="21" fillId="0" borderId="0" xfId="1" applyFont="1" applyFill="1" applyAlignment="1">
      <alignment horizontal="center" vertical="center" wrapText="1"/>
    </xf>
    <xf numFmtId="0" fontId="15" fillId="0" borderId="3" xfId="1" applyNumberFormat="1" applyFont="1" applyFill="1" applyBorder="1" applyAlignment="1">
      <alignment horizontal="center" vertical="center" wrapText="1"/>
    </xf>
    <xf numFmtId="0" fontId="21" fillId="0" borderId="0" xfId="1" applyFont="1" applyFill="1" applyAlignment="1">
      <alignment horizontal="center" vertical="center"/>
    </xf>
    <xf numFmtId="4" fontId="21" fillId="0" borderId="0" xfId="1" applyNumberFormat="1" applyFont="1" applyFill="1" applyBorder="1" applyAlignment="1">
      <alignment vertical="center"/>
    </xf>
    <xf numFmtId="4" fontId="21" fillId="0" borderId="30" xfId="1" applyNumberFormat="1" applyFont="1" applyFill="1" applyBorder="1" applyAlignment="1">
      <alignment vertical="center"/>
    </xf>
    <xf numFmtId="0" fontId="21" fillId="0" borderId="0" xfId="1" applyFont="1" applyFill="1" applyBorder="1" applyAlignment="1">
      <alignment horizontal="right" vertical="center"/>
    </xf>
    <xf numFmtId="4" fontId="21" fillId="0" borderId="0" xfId="1" applyNumberFormat="1" applyFont="1" applyFill="1" applyAlignment="1">
      <alignment horizontal="left" vertical="center"/>
    </xf>
    <xf numFmtId="0" fontId="21" fillId="0" borderId="0" xfId="1" applyFont="1" applyFill="1" applyBorder="1" applyAlignment="1">
      <alignment vertical="center" wrapText="1"/>
    </xf>
    <xf numFmtId="0" fontId="21" fillId="0" borderId="30" xfId="1" applyFont="1" applyFill="1" applyBorder="1" applyAlignment="1">
      <alignment vertical="center" wrapText="1"/>
    </xf>
    <xf numFmtId="0" fontId="21" fillId="0" borderId="2" xfId="1" applyFont="1" applyFill="1" applyBorder="1" applyAlignment="1">
      <alignment horizontal="right" vertical="center" wrapText="1"/>
    </xf>
    <xf numFmtId="4" fontId="21" fillId="0" borderId="2" xfId="1" applyNumberFormat="1" applyFont="1" applyFill="1" applyBorder="1" applyAlignment="1">
      <alignment horizontal="center" vertical="center"/>
    </xf>
    <xf numFmtId="0" fontId="21" fillId="0" borderId="2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right" vertical="center"/>
    </xf>
    <xf numFmtId="4" fontId="21" fillId="0" borderId="0" xfId="1" applyNumberFormat="1" applyFont="1" applyFill="1" applyBorder="1" applyAlignment="1">
      <alignment horizontal="center" vertical="center"/>
    </xf>
    <xf numFmtId="0" fontId="21" fillId="0" borderId="0" xfId="1" applyFont="1" applyFill="1" applyBorder="1" applyAlignment="1">
      <alignment horizontal="left" vertical="center"/>
    </xf>
    <xf numFmtId="0" fontId="16" fillId="0" borderId="16" xfId="1" applyFont="1" applyFill="1" applyBorder="1" applyAlignment="1">
      <alignment horizontal="center" vertical="center" wrapText="1"/>
    </xf>
    <xf numFmtId="0" fontId="18" fillId="0" borderId="2" xfId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1" fontId="38" fillId="0" borderId="2" xfId="1" applyNumberFormat="1" applyFont="1" applyFill="1" applyBorder="1" applyAlignment="1">
      <alignment horizontal="center" vertical="center" wrapText="1"/>
    </xf>
    <xf numFmtId="169" fontId="38" fillId="0" borderId="2" xfId="1" applyNumberFormat="1" applyFont="1" applyFill="1" applyBorder="1" applyAlignment="1">
      <alignment horizontal="center" vertical="center" wrapText="1"/>
    </xf>
    <xf numFmtId="4" fontId="22" fillId="0" borderId="2" xfId="1" applyNumberFormat="1" applyFont="1" applyFill="1" applyBorder="1" applyAlignment="1">
      <alignment horizontal="center" vertical="center" wrapText="1"/>
    </xf>
    <xf numFmtId="4" fontId="38" fillId="2" borderId="2" xfId="1" applyNumberFormat="1" applyFont="1" applyFill="1" applyBorder="1" applyAlignment="1">
      <alignment horizontal="center" vertical="center" wrapText="1"/>
    </xf>
    <xf numFmtId="4" fontId="23" fillId="0" borderId="0" xfId="22" applyNumberFormat="1" applyFont="1" applyAlignment="1">
      <alignment horizontal="center" vertical="center"/>
    </xf>
    <xf numFmtId="4" fontId="23" fillId="2" borderId="2" xfId="1" applyNumberFormat="1" applyFont="1" applyFill="1" applyBorder="1" applyAlignment="1">
      <alignment horizontal="center" vertical="center" wrapText="1"/>
    </xf>
    <xf numFmtId="2" fontId="22" fillId="0" borderId="2" xfId="1" applyNumberFormat="1" applyFont="1" applyFill="1" applyBorder="1" applyAlignment="1">
      <alignment horizontal="center" vertical="center" wrapText="1"/>
    </xf>
    <xf numFmtId="4" fontId="25" fillId="0" borderId="0" xfId="22" applyNumberFormat="1" applyFont="1" applyAlignment="1">
      <alignment horizontal="center" vertical="center"/>
    </xf>
    <xf numFmtId="0" fontId="15" fillId="0" borderId="3" xfId="1" applyFont="1" applyFill="1" applyBorder="1" applyAlignment="1">
      <alignment horizontal="center" vertical="center" wrapText="1"/>
    </xf>
    <xf numFmtId="4" fontId="18" fillId="0" borderId="21" xfId="1" applyNumberFormat="1" applyFont="1" applyFill="1" applyBorder="1" applyAlignment="1">
      <alignment horizontal="center" vertical="center" wrapText="1"/>
    </xf>
    <xf numFmtId="2" fontId="18" fillId="0" borderId="0" xfId="2" applyNumberFormat="1" applyFont="1" applyAlignment="1">
      <alignment horizontal="center" vertical="center"/>
    </xf>
    <xf numFmtId="0" fontId="35" fillId="0" borderId="0" xfId="0" applyFont="1" applyBorder="1" applyAlignment="1">
      <alignment horizontal="left" wrapText="1"/>
    </xf>
    <xf numFmtId="0" fontId="17" fillId="2" borderId="25" xfId="1" applyFont="1" applyFill="1" applyBorder="1" applyAlignment="1">
      <alignment horizontal="center" vertical="center" wrapText="1"/>
    </xf>
    <xf numFmtId="0" fontId="17" fillId="2" borderId="2" xfId="1" applyFont="1" applyFill="1" applyBorder="1" applyAlignment="1">
      <alignment horizontal="center" vertical="center" wrapText="1"/>
    </xf>
    <xf numFmtId="0" fontId="17" fillId="2" borderId="26" xfId="1" applyFont="1" applyFill="1" applyBorder="1" applyAlignment="1">
      <alignment horizontal="center" vertical="center" wrapText="1"/>
    </xf>
    <xf numFmtId="3" fontId="21" fillId="0" borderId="2" xfId="1" applyNumberFormat="1" applyFont="1" applyFill="1" applyBorder="1" applyAlignment="1">
      <alignment horizontal="center" vertical="center"/>
    </xf>
    <xf numFmtId="165" fontId="15" fillId="0" borderId="3" xfId="3" applyFont="1" applyFill="1" applyBorder="1" applyAlignment="1">
      <alignment horizontal="center" vertical="center" wrapText="1"/>
    </xf>
    <xf numFmtId="0" fontId="19" fillId="0" borderId="0" xfId="0" applyFont="1" applyFill="1"/>
    <xf numFmtId="0" fontId="33" fillId="0" borderId="3" xfId="0" applyFont="1" applyFill="1" applyBorder="1" applyAlignment="1">
      <alignment horizontal="center" vertical="center"/>
    </xf>
    <xf numFmtId="0" fontId="20" fillId="0" borderId="3" xfId="1" applyNumberFormat="1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 wrapText="1"/>
    </xf>
    <xf numFmtId="2" fontId="17" fillId="2" borderId="26" xfId="1" applyNumberFormat="1" applyFont="1" applyFill="1" applyBorder="1" applyAlignment="1">
      <alignment horizontal="center" vertical="center" wrapText="1"/>
    </xf>
    <xf numFmtId="0" fontId="1" fillId="0" borderId="0" xfId="0" applyFont="1"/>
    <xf numFmtId="169" fontId="15" fillId="0" borderId="3" xfId="1" applyNumberFormat="1" applyFont="1" applyFill="1" applyBorder="1" applyAlignment="1">
      <alignment horizontal="center" vertical="center" wrapText="1"/>
    </xf>
    <xf numFmtId="2" fontId="39" fillId="0" borderId="0" xfId="2" applyNumberFormat="1" applyFont="1" applyAlignment="1">
      <alignment horizontal="left" vertical="center"/>
    </xf>
    <xf numFmtId="4" fontId="15" fillId="0" borderId="12" xfId="3" applyNumberFormat="1" applyFont="1" applyFill="1" applyBorder="1" applyAlignment="1">
      <alignment horizontal="center" vertical="center" wrapText="1"/>
    </xf>
    <xf numFmtId="4" fontId="15" fillId="0" borderId="21" xfId="3" applyNumberFormat="1" applyFont="1" applyFill="1" applyBorder="1" applyAlignment="1">
      <alignment horizontal="center" vertical="center" wrapText="1"/>
    </xf>
    <xf numFmtId="171" fontId="23" fillId="0" borderId="29" xfId="1" applyNumberFormat="1" applyFont="1" applyFill="1" applyBorder="1" applyAlignment="1">
      <alignment horizontal="center" vertical="center" wrapText="1"/>
    </xf>
    <xf numFmtId="0" fontId="23" fillId="0" borderId="0" xfId="2" applyFont="1" applyFill="1" applyAlignment="1">
      <alignment horizontal="right" vertical="center"/>
    </xf>
    <xf numFmtId="167" fontId="15" fillId="0" borderId="18" xfId="1" applyNumberFormat="1" applyFont="1" applyFill="1" applyBorder="1" applyAlignment="1">
      <alignment horizontal="center" vertical="center" wrapText="1"/>
    </xf>
    <xf numFmtId="169" fontId="21" fillId="0" borderId="0" xfId="0" applyNumberFormat="1" applyFont="1" applyAlignment="1">
      <alignment vertical="center"/>
    </xf>
    <xf numFmtId="0" fontId="17" fillId="2" borderId="2" xfId="1" applyFont="1" applyFill="1" applyBorder="1" applyAlignment="1">
      <alignment horizontal="center" vertical="center" wrapText="1"/>
    </xf>
    <xf numFmtId="0" fontId="17" fillId="2" borderId="7" xfId="1" applyFont="1" applyFill="1" applyBorder="1" applyAlignment="1">
      <alignment horizontal="center" vertical="center" wrapText="1"/>
    </xf>
    <xf numFmtId="0" fontId="19" fillId="2" borderId="0" xfId="0" applyFont="1" applyFill="1"/>
    <xf numFmtId="0" fontId="19" fillId="2" borderId="0" xfId="0" applyFont="1" applyFill="1" applyAlignment="1"/>
    <xf numFmtId="0" fontId="15" fillId="2" borderId="0" xfId="0" applyFont="1" applyFill="1" applyAlignment="1"/>
    <xf numFmtId="0" fontId="15" fillId="2" borderId="0" xfId="2" applyFont="1" applyFill="1"/>
    <xf numFmtId="0" fontId="19" fillId="2" borderId="0" xfId="0" applyFont="1" applyFill="1" applyAlignment="1">
      <alignment horizontal="right"/>
    </xf>
    <xf numFmtId="0" fontId="15" fillId="2" borderId="0" xfId="0" applyFont="1" applyFill="1" applyAlignment="1">
      <alignment horizontal="right"/>
    </xf>
    <xf numFmtId="0" fontId="15" fillId="2" borderId="0" xfId="0" applyFont="1" applyFill="1" applyAlignment="1">
      <alignment horizontal="right" vertical="center"/>
    </xf>
    <xf numFmtId="0" fontId="17" fillId="2" borderId="38" xfId="1" applyFont="1" applyFill="1" applyBorder="1" applyAlignment="1">
      <alignment horizontal="center" vertical="center" wrapText="1"/>
    </xf>
    <xf numFmtId="0" fontId="40" fillId="2" borderId="39" xfId="1" applyFont="1" applyFill="1" applyBorder="1" applyAlignment="1">
      <alignment horizontal="center" vertical="center" wrapText="1"/>
    </xf>
    <xf numFmtId="0" fontId="40" fillId="2" borderId="40" xfId="1" applyFont="1" applyFill="1" applyBorder="1" applyAlignment="1">
      <alignment horizontal="center" vertical="center" wrapText="1"/>
    </xf>
    <xf numFmtId="0" fontId="40" fillId="2" borderId="41" xfId="1" applyFont="1" applyFill="1" applyBorder="1" applyAlignment="1">
      <alignment horizontal="center" vertical="center" wrapText="1"/>
    </xf>
    <xf numFmtId="0" fontId="15" fillId="2" borderId="0" xfId="2" applyFont="1" applyFill="1" applyAlignment="1">
      <alignment horizontal="center" vertical="center"/>
    </xf>
    <xf numFmtId="0" fontId="19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5" fillId="2" borderId="3" xfId="1" applyFont="1" applyFill="1" applyBorder="1" applyAlignment="1">
      <alignment horizontal="center" vertical="center" wrapText="1"/>
    </xf>
    <xf numFmtId="4" fontId="15" fillId="2" borderId="3" xfId="1" applyNumberFormat="1" applyFont="1" applyFill="1" applyBorder="1" applyAlignment="1">
      <alignment horizontal="center" vertical="center" wrapText="1"/>
    </xf>
    <xf numFmtId="17" fontId="15" fillId="2" borderId="2" xfId="1" applyNumberFormat="1" applyFont="1" applyFill="1" applyBorder="1" applyAlignment="1">
      <alignment horizontal="center" vertical="center" wrapText="1"/>
    </xf>
    <xf numFmtId="2" fontId="15" fillId="2" borderId="0" xfId="2" applyNumberFormat="1" applyFont="1" applyFill="1" applyAlignment="1">
      <alignment horizontal="center" vertical="center"/>
    </xf>
    <xf numFmtId="165" fontId="15" fillId="2" borderId="0" xfId="2" applyNumberFormat="1" applyFont="1" applyFill="1" applyAlignment="1">
      <alignment horizontal="center" vertical="center"/>
    </xf>
    <xf numFmtId="0" fontId="17" fillId="2" borderId="42" xfId="1" applyFont="1" applyFill="1" applyBorder="1" applyAlignment="1">
      <alignment horizontal="center" vertical="center" wrapText="1"/>
    </xf>
    <xf numFmtId="1" fontId="15" fillId="4" borderId="2" xfId="1" applyNumberFormat="1" applyFont="1" applyFill="1" applyBorder="1" applyAlignment="1">
      <alignment horizontal="center" vertical="center" wrapText="1"/>
    </xf>
    <xf numFmtId="173" fontId="15" fillId="2" borderId="2" xfId="1" applyNumberFormat="1" applyFont="1" applyFill="1" applyBorder="1" applyAlignment="1">
      <alignment horizontal="center" vertical="center" wrapText="1"/>
    </xf>
    <xf numFmtId="165" fontId="18" fillId="2" borderId="0" xfId="2" applyNumberFormat="1" applyFont="1" applyFill="1" applyAlignment="1">
      <alignment horizontal="center" vertical="center"/>
    </xf>
    <xf numFmtId="168" fontId="15" fillId="2" borderId="3" xfId="1" applyNumberFormat="1" applyFont="1" applyFill="1" applyBorder="1" applyAlignment="1">
      <alignment horizontal="center" vertical="center" wrapText="1"/>
    </xf>
    <xf numFmtId="166" fontId="15" fillId="2" borderId="3" xfId="1" applyNumberFormat="1" applyFont="1" applyFill="1" applyBorder="1" applyAlignment="1">
      <alignment horizontal="center" vertical="center" wrapText="1"/>
    </xf>
    <xf numFmtId="4" fontId="18" fillId="2" borderId="3" xfId="1" applyNumberFormat="1" applyFont="1" applyFill="1" applyBorder="1" applyAlignment="1">
      <alignment horizontal="center" vertical="center" wrapText="1"/>
    </xf>
    <xf numFmtId="4" fontId="23" fillId="2" borderId="0" xfId="2" applyNumberFormat="1" applyFont="1" applyFill="1" applyAlignment="1">
      <alignment horizontal="center" vertical="center"/>
    </xf>
    <xf numFmtId="170" fontId="23" fillId="2" borderId="0" xfId="2" applyNumberFormat="1" applyFont="1" applyFill="1" applyAlignment="1">
      <alignment horizontal="center" vertical="center"/>
    </xf>
    <xf numFmtId="0" fontId="15" fillId="2" borderId="0" xfId="12" applyFont="1" applyFill="1"/>
    <xf numFmtId="0" fontId="15" fillId="2" borderId="3" xfId="1" applyNumberFormat="1" applyFont="1" applyFill="1" applyBorder="1" applyAlignment="1">
      <alignment horizontal="center" vertical="center" wrapText="1"/>
    </xf>
    <xf numFmtId="49" fontId="15" fillId="2" borderId="3" xfId="0" applyNumberFormat="1" applyFont="1" applyFill="1" applyBorder="1" applyAlignment="1">
      <alignment horizontal="left" vertical="center" wrapText="1"/>
    </xf>
    <xf numFmtId="4" fontId="18" fillId="2" borderId="36" xfId="0" applyNumberFormat="1" applyFont="1" applyFill="1" applyBorder="1" applyAlignment="1">
      <alignment horizontal="center" vertical="center" wrapText="1"/>
    </xf>
    <xf numFmtId="0" fontId="18" fillId="2" borderId="3" xfId="12" applyFont="1" applyFill="1" applyBorder="1" applyAlignment="1">
      <alignment horizontal="center" vertical="center" wrapText="1"/>
    </xf>
    <xf numFmtId="4" fontId="18" fillId="2" borderId="3" xfId="0" applyNumberFormat="1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5" fillId="2" borderId="2" xfId="1" applyNumberFormat="1" applyFont="1" applyFill="1" applyBorder="1" applyAlignment="1">
      <alignment horizontal="center" vertical="center" wrapText="1"/>
    </xf>
    <xf numFmtId="4" fontId="15" fillId="2" borderId="7" xfId="0" applyNumberFormat="1" applyFont="1" applyFill="1" applyBorder="1" applyAlignment="1">
      <alignment horizontal="center" vertical="center" wrapText="1"/>
    </xf>
    <xf numFmtId="0" fontId="15" fillId="2" borderId="2" xfId="12" applyFont="1" applyFill="1" applyBorder="1" applyAlignment="1">
      <alignment horizontal="center" vertical="center"/>
    </xf>
    <xf numFmtId="4" fontId="19" fillId="2" borderId="2" xfId="0" applyNumberFormat="1" applyFont="1" applyFill="1" applyBorder="1" applyAlignment="1">
      <alignment horizontal="center" vertical="center" wrapText="1"/>
    </xf>
    <xf numFmtId="166" fontId="15" fillId="2" borderId="2" xfId="0" applyNumberFormat="1" applyFont="1" applyFill="1" applyBorder="1" applyAlignment="1">
      <alignment horizontal="center" vertical="center" wrapText="1"/>
    </xf>
    <xf numFmtId="4" fontId="15" fillId="2" borderId="2" xfId="0" applyNumberFormat="1" applyFont="1" applyFill="1" applyBorder="1" applyAlignment="1">
      <alignment horizontal="center" vertical="center" wrapText="1"/>
    </xf>
    <xf numFmtId="2" fontId="42" fillId="2" borderId="0" xfId="12" applyNumberFormat="1" applyFont="1" applyFill="1"/>
    <xf numFmtId="0" fontId="43" fillId="2" borderId="2" xfId="12" applyFont="1" applyFill="1" applyBorder="1" applyAlignment="1">
      <alignment horizontal="center" vertical="center"/>
    </xf>
    <xf numFmtId="49" fontId="15" fillId="2" borderId="2" xfId="0" applyNumberFormat="1" applyFont="1" applyFill="1" applyBorder="1" applyAlignment="1">
      <alignment vertical="center" wrapText="1"/>
    </xf>
    <xf numFmtId="172" fontId="15" fillId="2" borderId="2" xfId="12" applyNumberFormat="1" applyFont="1" applyFill="1" applyBorder="1" applyAlignment="1">
      <alignment horizontal="center" vertical="center"/>
    </xf>
    <xf numFmtId="4" fontId="15" fillId="2" borderId="0" xfId="12" applyNumberFormat="1" applyFont="1" applyFill="1"/>
    <xf numFmtId="49" fontId="18" fillId="2" borderId="2" xfId="0" applyNumberFormat="1" applyFont="1" applyFill="1" applyBorder="1" applyAlignment="1">
      <alignment vertical="center" wrapText="1"/>
    </xf>
    <xf numFmtId="4" fontId="18" fillId="2" borderId="7" xfId="0" applyNumberFormat="1" applyFont="1" applyFill="1" applyBorder="1" applyAlignment="1">
      <alignment horizontal="center" vertical="center" wrapText="1"/>
    </xf>
    <xf numFmtId="4" fontId="18" fillId="2" borderId="2" xfId="0" applyNumberFormat="1" applyFont="1" applyFill="1" applyBorder="1" applyAlignment="1">
      <alignment horizontal="center" vertical="center" wrapText="1"/>
    </xf>
    <xf numFmtId="164" fontId="44" fillId="2" borderId="0" xfId="13" applyFont="1" applyFill="1"/>
    <xf numFmtId="9" fontId="15" fillId="2" borderId="0" xfId="27" applyFont="1" applyFill="1"/>
    <xf numFmtId="2" fontId="21" fillId="0" borderId="0" xfId="0" applyNumberFormat="1" applyFont="1" applyAlignment="1">
      <alignment horizontal="center" vertical="center"/>
    </xf>
    <xf numFmtId="1" fontId="15" fillId="2" borderId="2" xfId="1" applyNumberFormat="1" applyFont="1" applyFill="1" applyBorder="1" applyAlignment="1">
      <alignment horizontal="center" vertical="center" wrapText="1"/>
    </xf>
    <xf numFmtId="17" fontId="15" fillId="2" borderId="3" xfId="1" applyNumberFormat="1" applyFont="1" applyFill="1" applyBorder="1" applyAlignment="1">
      <alignment horizontal="center" vertical="center" wrapText="1"/>
    </xf>
    <xf numFmtId="2" fontId="21" fillId="0" borderId="2" xfId="1" applyNumberFormat="1" applyFont="1" applyFill="1" applyBorder="1" applyAlignment="1">
      <alignment horizontal="center" vertical="center"/>
    </xf>
    <xf numFmtId="1" fontId="15" fillId="0" borderId="3" xfId="1" applyNumberFormat="1" applyFont="1" applyFill="1" applyBorder="1" applyAlignment="1">
      <alignment horizontal="center" vertical="center" wrapText="1"/>
    </xf>
    <xf numFmtId="2" fontId="18" fillId="2" borderId="0" xfId="2" applyNumberFormat="1" applyFont="1" applyFill="1" applyAlignment="1">
      <alignment horizontal="center" vertical="center"/>
    </xf>
    <xf numFmtId="0" fontId="18" fillId="2" borderId="0" xfId="2" applyFont="1" applyFill="1" applyAlignment="1">
      <alignment horizontal="right" vertical="center"/>
    </xf>
    <xf numFmtId="168" fontId="38" fillId="0" borderId="2" xfId="1" applyNumberFormat="1" applyFont="1" applyFill="1" applyBorder="1" applyAlignment="1">
      <alignment horizontal="center" vertical="center" wrapText="1"/>
    </xf>
    <xf numFmtId="166" fontId="23" fillId="2" borderId="2" xfId="1" applyNumberFormat="1" applyFont="1" applyFill="1" applyBorder="1" applyAlignment="1">
      <alignment horizontal="center" vertical="center" wrapText="1"/>
    </xf>
    <xf numFmtId="0" fontId="23" fillId="5" borderId="0" xfId="2" applyFont="1" applyFill="1" applyAlignment="1">
      <alignment horizontal="right" vertical="center"/>
    </xf>
    <xf numFmtId="174" fontId="23" fillId="5" borderId="0" xfId="2" applyNumberFormat="1" applyFont="1" applyFill="1" applyAlignment="1">
      <alignment horizontal="center" vertical="center"/>
    </xf>
    <xf numFmtId="0" fontId="21" fillId="0" borderId="0" xfId="1" applyFont="1" applyFill="1" applyAlignment="1">
      <alignment horizontal="center" vertical="center" wrapText="1"/>
    </xf>
    <xf numFmtId="0" fontId="15" fillId="0" borderId="0" xfId="2" applyFont="1" applyAlignment="1">
      <alignment horizontal="center" vertical="center"/>
    </xf>
    <xf numFmtId="0" fontId="16" fillId="0" borderId="2" xfId="1" applyFont="1" applyFill="1" applyBorder="1" applyAlignment="1">
      <alignment horizontal="center" vertical="center" wrapText="1"/>
    </xf>
    <xf numFmtId="0" fontId="36" fillId="2" borderId="31" xfId="1" applyFont="1" applyFill="1" applyBorder="1" applyAlignment="1">
      <alignment horizontal="center" vertical="center" wrapText="1"/>
    </xf>
    <xf numFmtId="0" fontId="36" fillId="2" borderId="32" xfId="1" applyFont="1" applyFill="1" applyBorder="1" applyAlignment="1">
      <alignment horizontal="center" vertical="center" wrapText="1"/>
    </xf>
    <xf numFmtId="0" fontId="36" fillId="2" borderId="33" xfId="1" applyFont="1" applyFill="1" applyBorder="1" applyAlignment="1">
      <alignment horizontal="center" vertical="center" wrapText="1"/>
    </xf>
    <xf numFmtId="0" fontId="40" fillId="2" borderId="3" xfId="1" applyFont="1" applyFill="1" applyBorder="1" applyAlignment="1">
      <alignment horizontal="center" vertical="center" wrapText="1"/>
    </xf>
    <xf numFmtId="0" fontId="37" fillId="0" borderId="0" xfId="0" applyFont="1" applyFill="1"/>
    <xf numFmtId="0" fontId="37" fillId="0" borderId="0" xfId="0" applyFont="1" applyFill="1" applyAlignment="1">
      <alignment horizontal="right"/>
    </xf>
    <xf numFmtId="0" fontId="38" fillId="0" borderId="2" xfId="1" applyFont="1" applyFill="1" applyBorder="1" applyAlignment="1">
      <alignment horizontal="center" vertical="center" wrapText="1"/>
    </xf>
    <xf numFmtId="2" fontId="38" fillId="0" borderId="2" xfId="1" applyNumberFormat="1" applyFont="1" applyFill="1" applyBorder="1" applyAlignment="1">
      <alignment horizontal="center" vertical="center" wrapText="1"/>
    </xf>
    <xf numFmtId="4" fontId="38" fillId="0" borderId="2" xfId="1" applyNumberFormat="1" applyFont="1" applyFill="1" applyBorder="1" applyAlignment="1">
      <alignment horizontal="center" vertical="center" wrapText="1"/>
    </xf>
    <xf numFmtId="0" fontId="38" fillId="0" borderId="2" xfId="1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0" fontId="37" fillId="0" borderId="2" xfId="0" applyFont="1" applyFill="1" applyBorder="1" applyAlignment="1">
      <alignment horizontal="center" vertical="center"/>
    </xf>
    <xf numFmtId="0" fontId="45" fillId="0" borderId="0" xfId="0" applyFont="1"/>
    <xf numFmtId="0" fontId="23" fillId="0" borderId="0" xfId="0" applyFont="1" applyAlignment="1">
      <alignment horizontal="right" wrapText="1"/>
    </xf>
    <xf numFmtId="0" fontId="23" fillId="0" borderId="0" xfId="0" applyFont="1" applyBorder="1" applyAlignment="1">
      <alignment horizontal="right" wrapText="1"/>
    </xf>
    <xf numFmtId="0" fontId="39" fillId="2" borderId="0" xfId="12" applyFont="1" applyFill="1"/>
    <xf numFmtId="0" fontId="38" fillId="2" borderId="2" xfId="1" applyNumberFormat="1" applyFont="1" applyFill="1" applyBorder="1" applyAlignment="1">
      <alignment horizontal="center" vertical="center" wrapText="1"/>
    </xf>
    <xf numFmtId="49" fontId="38" fillId="2" borderId="2" xfId="0" applyNumberFormat="1" applyFont="1" applyFill="1" applyBorder="1" applyAlignment="1">
      <alignment vertical="center" wrapText="1"/>
    </xf>
    <xf numFmtId="4" fontId="38" fillId="2" borderId="7" xfId="0" applyNumberFormat="1" applyFont="1" applyFill="1" applyBorder="1" applyAlignment="1">
      <alignment horizontal="center" vertical="center" wrapText="1"/>
    </xf>
    <xf numFmtId="172" fontId="38" fillId="2" borderId="2" xfId="12" applyNumberFormat="1" applyFont="1" applyFill="1" applyBorder="1" applyAlignment="1">
      <alignment horizontal="center" vertical="center"/>
    </xf>
    <xf numFmtId="4" fontId="38" fillId="2" borderId="2" xfId="0" applyNumberFormat="1" applyFont="1" applyFill="1" applyBorder="1" applyAlignment="1">
      <alignment horizontal="center" vertical="center" wrapText="1"/>
    </xf>
    <xf numFmtId="166" fontId="38" fillId="2" borderId="2" xfId="0" applyNumberFormat="1" applyFont="1" applyFill="1" applyBorder="1" applyAlignment="1">
      <alignment horizontal="center" vertical="center" wrapText="1"/>
    </xf>
    <xf numFmtId="4" fontId="39" fillId="2" borderId="0" xfId="12" applyNumberFormat="1" applyFont="1" applyFill="1"/>
    <xf numFmtId="49" fontId="23" fillId="2" borderId="2" xfId="0" applyNumberFormat="1" applyFont="1" applyFill="1" applyBorder="1" applyAlignment="1">
      <alignment vertical="center" wrapText="1"/>
    </xf>
    <xf numFmtId="4" fontId="23" fillId="2" borderId="7" xfId="0" applyNumberFormat="1" applyFont="1" applyFill="1" applyBorder="1" applyAlignment="1">
      <alignment horizontal="center" vertical="center" wrapText="1"/>
    </xf>
    <xf numFmtId="0" fontId="38" fillId="2" borderId="2" xfId="12" applyFont="1" applyFill="1" applyBorder="1" applyAlignment="1">
      <alignment horizontal="center" vertical="center"/>
    </xf>
    <xf numFmtId="4" fontId="23" fillId="2" borderId="2" xfId="0" applyNumberFormat="1" applyFont="1" applyFill="1" applyBorder="1" applyAlignment="1">
      <alignment horizontal="center" vertical="center" wrapText="1"/>
    </xf>
    <xf numFmtId="164" fontId="47" fillId="2" borderId="0" xfId="13" applyFont="1" applyFill="1"/>
    <xf numFmtId="9" fontId="39" fillId="2" borderId="0" xfId="27" applyFont="1" applyFill="1"/>
    <xf numFmtId="0" fontId="39" fillId="2" borderId="0" xfId="12" applyFont="1" applyFill="1" applyAlignment="1">
      <alignment horizontal="left"/>
    </xf>
    <xf numFmtId="0" fontId="15" fillId="0" borderId="0" xfId="2" applyFont="1" applyAlignment="1">
      <alignment horizontal="center" vertical="center"/>
    </xf>
    <xf numFmtId="4" fontId="21" fillId="6" borderId="2" xfId="1" applyNumberFormat="1" applyFont="1" applyFill="1" applyBorder="1" applyAlignment="1">
      <alignment horizontal="center" vertical="center"/>
    </xf>
    <xf numFmtId="4" fontId="21" fillId="6" borderId="2" xfId="1" applyNumberFormat="1" applyFont="1" applyFill="1" applyBorder="1" applyAlignment="1">
      <alignment horizontal="center" vertical="center" wrapText="1"/>
    </xf>
    <xf numFmtId="0" fontId="21" fillId="6" borderId="2" xfId="1" applyFont="1" applyFill="1" applyBorder="1" applyAlignment="1">
      <alignment horizontal="center" vertical="center" wrapText="1"/>
    </xf>
    <xf numFmtId="4" fontId="21" fillId="2" borderId="2" xfId="1" applyNumberFormat="1" applyFont="1" applyFill="1" applyBorder="1" applyAlignment="1">
      <alignment horizontal="center" vertical="center"/>
    </xf>
    <xf numFmtId="0" fontId="23" fillId="6" borderId="9" xfId="1" applyFont="1" applyFill="1" applyBorder="1" applyAlignment="1">
      <alignment horizontal="center" vertical="center" wrapText="1"/>
    </xf>
    <xf numFmtId="0" fontId="23" fillId="6" borderId="7" xfId="1" applyFont="1" applyFill="1" applyBorder="1" applyAlignment="1">
      <alignment vertical="center" wrapText="1"/>
    </xf>
    <xf numFmtId="0" fontId="23" fillId="6" borderId="8" xfId="1" applyFont="1" applyFill="1" applyBorder="1" applyAlignment="1">
      <alignment vertical="center" wrapText="1"/>
    </xf>
    <xf numFmtId="0" fontId="23" fillId="6" borderId="9" xfId="1" applyFont="1" applyFill="1" applyBorder="1" applyAlignment="1">
      <alignment vertical="center" wrapText="1"/>
    </xf>
    <xf numFmtId="0" fontId="26" fillId="0" borderId="0" xfId="1" applyFont="1" applyFill="1" applyAlignment="1">
      <alignment horizontal="center" vertical="center" wrapText="1"/>
    </xf>
    <xf numFmtId="0" fontId="23" fillId="6" borderId="8" xfId="1" applyFont="1" applyFill="1" applyBorder="1" applyAlignment="1">
      <alignment horizontal="right" vertical="center" wrapText="1"/>
    </xf>
    <xf numFmtId="1" fontId="21" fillId="0" borderId="2" xfId="1" applyNumberFormat="1" applyFont="1" applyFill="1" applyBorder="1" applyAlignment="1">
      <alignment horizontal="center" vertical="center"/>
    </xf>
    <xf numFmtId="4" fontId="38" fillId="6" borderId="2" xfId="1" applyNumberFormat="1" applyFont="1" applyFill="1" applyBorder="1" applyAlignment="1">
      <alignment horizontal="center" vertical="center" wrapText="1"/>
    </xf>
    <xf numFmtId="4" fontId="21" fillId="0" borderId="0" xfId="1" applyNumberFormat="1" applyFont="1" applyFill="1" applyAlignment="1">
      <alignment horizontal="center" vertical="center" wrapText="1"/>
    </xf>
    <xf numFmtId="0" fontId="21" fillId="0" borderId="0" xfId="1" applyFont="1" applyFill="1" applyAlignment="1">
      <alignment horizontal="center" vertical="center" wrapText="1"/>
    </xf>
    <xf numFmtId="0" fontId="23" fillId="6" borderId="8" xfId="1" applyFont="1" applyFill="1" applyBorder="1" applyAlignment="1">
      <alignment horizontal="center" vertical="center" wrapText="1"/>
    </xf>
    <xf numFmtId="0" fontId="15" fillId="0" borderId="0" xfId="2" applyFont="1" applyAlignment="1">
      <alignment horizontal="center" vertical="center"/>
    </xf>
    <xf numFmtId="0" fontId="23" fillId="0" borderId="0" xfId="5" applyFont="1" applyFill="1" applyAlignment="1">
      <alignment horizontal="right" vertical="center" wrapText="1"/>
    </xf>
    <xf numFmtId="4" fontId="23" fillId="0" borderId="0" xfId="2" applyNumberFormat="1" applyFont="1" applyFill="1" applyAlignment="1">
      <alignment horizontal="center" vertical="center"/>
    </xf>
    <xf numFmtId="0" fontId="23" fillId="0" borderId="0" xfId="10" applyFont="1" applyFill="1" applyAlignment="1">
      <alignment horizontal="center" vertical="center"/>
    </xf>
    <xf numFmtId="0" fontId="21" fillId="0" borderId="0" xfId="1" applyFont="1" applyFill="1" applyAlignment="1">
      <alignment horizontal="center" vertical="center" wrapText="1"/>
    </xf>
    <xf numFmtId="0" fontId="38" fillId="0" borderId="0" xfId="0" applyFont="1" applyFill="1" applyAlignment="1">
      <alignment horizontal="right"/>
    </xf>
    <xf numFmtId="0" fontId="23" fillId="0" borderId="0" xfId="1" applyFont="1" applyFill="1" applyAlignment="1">
      <alignment horizontal="center" vertical="center"/>
    </xf>
    <xf numFmtId="0" fontId="21" fillId="0" borderId="0" xfId="1" applyFont="1" applyFill="1" applyBorder="1" applyAlignment="1">
      <alignment horizontal="center" vertical="center" wrapText="1"/>
    </xf>
    <xf numFmtId="0" fontId="38" fillId="2" borderId="0" xfId="12" applyFont="1" applyFill="1" applyAlignment="1">
      <alignment horizontal="left"/>
    </xf>
    <xf numFmtId="0" fontId="15" fillId="0" borderId="0" xfId="2" applyFont="1" applyAlignment="1">
      <alignment horizontal="center" vertical="center"/>
    </xf>
    <xf numFmtId="0" fontId="16" fillId="0" borderId="25" xfId="1" applyFont="1" applyFill="1" applyBorder="1" applyAlignment="1">
      <alignment horizontal="center" vertical="center" wrapText="1"/>
    </xf>
    <xf numFmtId="4" fontId="23" fillId="0" borderId="0" xfId="2" applyNumberFormat="1" applyFont="1" applyAlignment="1">
      <alignment horizontal="center" vertical="center"/>
    </xf>
    <xf numFmtId="169" fontId="21" fillId="0" borderId="2" xfId="1" applyNumberFormat="1" applyFont="1" applyFill="1" applyBorder="1" applyAlignment="1">
      <alignment horizontal="center" vertical="center"/>
    </xf>
    <xf numFmtId="171" fontId="23" fillId="0" borderId="12" xfId="1" applyNumberFormat="1" applyFont="1" applyFill="1" applyBorder="1" applyAlignment="1">
      <alignment horizontal="center" vertical="center" wrapText="1"/>
    </xf>
    <xf numFmtId="0" fontId="15" fillId="0" borderId="0" xfId="2" applyFont="1" applyFill="1"/>
    <xf numFmtId="0" fontId="18" fillId="0" borderId="0" xfId="2" applyFont="1" applyFill="1" applyAlignment="1">
      <alignment horizontal="center" vertical="center"/>
    </xf>
    <xf numFmtId="0" fontId="0" fillId="0" borderId="0" xfId="0" applyFill="1"/>
    <xf numFmtId="174" fontId="23" fillId="0" borderId="0" xfId="2" applyNumberFormat="1" applyFont="1" applyFill="1" applyAlignment="1">
      <alignment horizontal="center" vertical="center"/>
    </xf>
    <xf numFmtId="1" fontId="23" fillId="0" borderId="0" xfId="0" applyNumberFormat="1" applyFont="1" applyAlignment="1">
      <alignment horizontal="center" vertical="center" wrapText="1"/>
    </xf>
    <xf numFmtId="4" fontId="18" fillId="0" borderId="16" xfId="1" applyNumberFormat="1" applyFont="1" applyFill="1" applyBorder="1" applyAlignment="1">
      <alignment horizontal="center" vertical="center" wrapText="1"/>
    </xf>
    <xf numFmtId="4" fontId="21" fillId="7" borderId="2" xfId="1" applyNumberFormat="1" applyFont="1" applyFill="1" applyBorder="1" applyAlignment="1">
      <alignment horizontal="center" vertical="center"/>
    </xf>
    <xf numFmtId="4" fontId="21" fillId="7" borderId="2" xfId="1" applyNumberFormat="1" applyFont="1" applyFill="1" applyBorder="1" applyAlignment="1">
      <alignment horizontal="center" vertical="center" wrapText="1"/>
    </xf>
    <xf numFmtId="0" fontId="21" fillId="7" borderId="2" xfId="1" applyFont="1" applyFill="1" applyBorder="1" applyAlignment="1">
      <alignment horizontal="center" vertical="center" wrapText="1"/>
    </xf>
    <xf numFmtId="0" fontId="23" fillId="7" borderId="7" xfId="1" applyFont="1" applyFill="1" applyBorder="1" applyAlignment="1">
      <alignment vertical="center" wrapText="1"/>
    </xf>
    <xf numFmtId="0" fontId="23" fillId="7" borderId="8" xfId="1" applyFont="1" applyFill="1" applyBorder="1" applyAlignment="1">
      <alignment vertical="center" wrapText="1"/>
    </xf>
    <xf numFmtId="0" fontId="23" fillId="7" borderId="8" xfId="1" applyFont="1" applyFill="1" applyBorder="1" applyAlignment="1">
      <alignment horizontal="right" vertical="center" wrapText="1"/>
    </xf>
    <xf numFmtId="0" fontId="23" fillId="7" borderId="9" xfId="1" applyFont="1" applyFill="1" applyBorder="1" applyAlignment="1">
      <alignment vertical="center" wrapText="1"/>
    </xf>
    <xf numFmtId="166" fontId="23" fillId="0" borderId="2" xfId="1" applyNumberFormat="1" applyFont="1" applyFill="1" applyBorder="1" applyAlignment="1">
      <alignment horizontal="center" vertical="center" wrapText="1"/>
    </xf>
    <xf numFmtId="0" fontId="23" fillId="7" borderId="8" xfId="1" applyFont="1" applyFill="1" applyBorder="1" applyAlignment="1">
      <alignment horizontal="center" vertical="center" wrapText="1"/>
    </xf>
    <xf numFmtId="0" fontId="23" fillId="7" borderId="9" xfId="1" applyFont="1" applyFill="1" applyBorder="1" applyAlignment="1">
      <alignment horizontal="center" vertical="center" wrapText="1"/>
    </xf>
    <xf numFmtId="0" fontId="18" fillId="0" borderId="0" xfId="2" applyFont="1" applyAlignment="1">
      <alignment horizontal="center" vertical="center"/>
    </xf>
    <xf numFmtId="0" fontId="15" fillId="0" borderId="37" xfId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5" fillId="0" borderId="4" xfId="1" applyFont="1" applyFill="1" applyBorder="1" applyAlignment="1">
      <alignment horizontal="center" vertical="center" wrapText="1"/>
    </xf>
    <xf numFmtId="2" fontId="15" fillId="0" borderId="4" xfId="1" applyNumberFormat="1" applyFont="1" applyFill="1" applyBorder="1" applyAlignment="1">
      <alignment horizontal="center" vertical="center" wrapText="1"/>
    </xf>
    <xf numFmtId="4" fontId="15" fillId="0" borderId="4" xfId="1" applyNumberFormat="1" applyFont="1" applyFill="1" applyBorder="1" applyAlignment="1">
      <alignment horizontal="center" vertical="center" wrapText="1"/>
    </xf>
    <xf numFmtId="0" fontId="15" fillId="0" borderId="4" xfId="1" applyNumberFormat="1" applyFont="1" applyFill="1" applyBorder="1" applyAlignment="1">
      <alignment horizontal="center" vertical="center" wrapText="1"/>
    </xf>
    <xf numFmtId="0" fontId="40" fillId="2" borderId="16" xfId="1" applyFont="1" applyFill="1" applyBorder="1" applyAlignment="1">
      <alignment horizontal="center" vertical="center" wrapText="1"/>
    </xf>
    <xf numFmtId="0" fontId="40" fillId="2" borderId="13" xfId="1" applyFont="1" applyFill="1" applyBorder="1" applyAlignment="1">
      <alignment vertical="center" wrapText="1"/>
    </xf>
    <xf numFmtId="0" fontId="40" fillId="2" borderId="19" xfId="1" applyFont="1" applyFill="1" applyBorder="1" applyAlignment="1">
      <alignment vertical="center" wrapText="1"/>
    </xf>
    <xf numFmtId="0" fontId="17" fillId="0" borderId="36" xfId="1" applyFont="1" applyFill="1" applyBorder="1" applyAlignment="1">
      <alignment horizontal="center" vertical="center" wrapText="1"/>
    </xf>
    <xf numFmtId="174" fontId="17" fillId="0" borderId="46" xfId="1" applyNumberFormat="1" applyFont="1" applyFill="1" applyBorder="1" applyAlignment="1">
      <alignment horizontal="center" vertical="center" wrapText="1"/>
    </xf>
    <xf numFmtId="0" fontId="38" fillId="2" borderId="37" xfId="1" applyFont="1" applyFill="1" applyBorder="1" applyAlignment="1">
      <alignment horizontal="center" vertical="center" wrapText="1"/>
    </xf>
    <xf numFmtId="2" fontId="38" fillId="0" borderId="4" xfId="0" applyNumberFormat="1" applyFont="1" applyBorder="1" applyAlignment="1">
      <alignment horizontal="center" vertical="center" wrapText="1"/>
    </xf>
    <xf numFmtId="0" fontId="48" fillId="0" borderId="2" xfId="1" applyFont="1" applyFill="1" applyBorder="1" applyAlignment="1">
      <alignment horizontal="center" vertical="center" wrapText="1"/>
    </xf>
    <xf numFmtId="0" fontId="23" fillId="2" borderId="12" xfId="1" applyFont="1" applyFill="1" applyBorder="1" applyAlignment="1">
      <alignment horizontal="center" vertical="center" wrapText="1"/>
    </xf>
    <xf numFmtId="0" fontId="38" fillId="0" borderId="12" xfId="1" applyFont="1" applyFill="1" applyBorder="1" applyAlignment="1">
      <alignment horizontal="center" vertical="center" wrapText="1"/>
    </xf>
    <xf numFmtId="168" fontId="38" fillId="0" borderId="12" xfId="1" applyNumberFormat="1" applyFont="1" applyFill="1" applyBorder="1" applyAlignment="1">
      <alignment horizontal="center" vertical="center" wrapText="1"/>
    </xf>
    <xf numFmtId="166" fontId="38" fillId="0" borderId="12" xfId="1" applyNumberFormat="1" applyFont="1" applyFill="1" applyBorder="1" applyAlignment="1">
      <alignment horizontal="center" vertical="center" wrapText="1"/>
    </xf>
    <xf numFmtId="4" fontId="38" fillId="0" borderId="12" xfId="1" applyNumberFormat="1" applyFont="1" applyFill="1" applyBorder="1" applyAlignment="1">
      <alignment horizontal="center" vertical="center" wrapText="1"/>
    </xf>
    <xf numFmtId="170" fontId="23" fillId="0" borderId="0" xfId="22" applyNumberFormat="1" applyFont="1" applyAlignment="1">
      <alignment horizontal="center" vertical="center"/>
    </xf>
    <xf numFmtId="4" fontId="26" fillId="0" borderId="0" xfId="1" applyNumberFormat="1" applyFont="1" applyFill="1" applyBorder="1" applyAlignment="1">
      <alignment horizontal="center" vertical="center" wrapText="1"/>
    </xf>
    <xf numFmtId="2" fontId="21" fillId="0" borderId="0" xfId="1" applyNumberFormat="1" applyFont="1" applyFill="1" applyAlignment="1">
      <alignment horizontal="center" vertical="center" wrapText="1"/>
    </xf>
    <xf numFmtId="4" fontId="21" fillId="0" borderId="2" xfId="1" applyNumberFormat="1" applyFont="1" applyFill="1" applyBorder="1" applyAlignment="1">
      <alignment horizontal="right" vertical="center"/>
    </xf>
    <xf numFmtId="4" fontId="21" fillId="0" borderId="2" xfId="1" applyNumberFormat="1" applyFont="1" applyFill="1" applyBorder="1" applyAlignment="1">
      <alignment horizontal="center" vertical="center" wrapText="1"/>
    </xf>
    <xf numFmtId="4" fontId="23" fillId="7" borderId="8" xfId="1" applyNumberFormat="1" applyFont="1" applyFill="1" applyBorder="1" applyAlignment="1">
      <alignment horizontal="right" vertical="center" wrapText="1"/>
    </xf>
    <xf numFmtId="9" fontId="23" fillId="0" borderId="0" xfId="27" applyFont="1" applyAlignment="1">
      <alignment horizontal="center" vertical="center"/>
    </xf>
    <xf numFmtId="2" fontId="23" fillId="0" borderId="0" xfId="2" applyNumberFormat="1" applyFont="1" applyFill="1" applyAlignment="1">
      <alignment horizontal="center" vertical="center"/>
    </xf>
    <xf numFmtId="0" fontId="23" fillId="2" borderId="0" xfId="2" applyFont="1" applyFill="1" applyAlignment="1">
      <alignment horizontal="right" vertical="center"/>
    </xf>
    <xf numFmtId="2" fontId="23" fillId="2" borderId="0" xfId="2" applyNumberFormat="1" applyFont="1" applyFill="1" applyAlignment="1">
      <alignment horizontal="center" vertical="center"/>
    </xf>
    <xf numFmtId="4" fontId="15" fillId="0" borderId="0" xfId="2" applyNumberFormat="1" applyFont="1"/>
    <xf numFmtId="0" fontId="23" fillId="7" borderId="8" xfId="1" applyFont="1" applyFill="1" applyBorder="1" applyAlignment="1">
      <alignment horizontal="center" vertical="center" wrapText="1"/>
    </xf>
    <xf numFmtId="0" fontId="15" fillId="0" borderId="0" xfId="2" applyFont="1" applyAlignment="1">
      <alignment horizontal="center" vertical="center"/>
    </xf>
    <xf numFmtId="0" fontId="15" fillId="2" borderId="3" xfId="1" applyNumberFormat="1" applyFont="1" applyFill="1" applyBorder="1" applyAlignment="1">
      <alignment horizontal="center" vertical="center" wrapText="1"/>
    </xf>
    <xf numFmtId="0" fontId="16" fillId="8" borderId="2" xfId="1" applyFont="1" applyFill="1" applyBorder="1" applyAlignment="1">
      <alignment horizontal="center" vertical="center" wrapText="1"/>
    </xf>
    <xf numFmtId="0" fontId="18" fillId="8" borderId="2" xfId="1" applyFont="1" applyFill="1" applyBorder="1" applyAlignment="1">
      <alignment horizontal="center" vertical="center" wrapText="1"/>
    </xf>
    <xf numFmtId="0" fontId="15" fillId="8" borderId="2" xfId="1" applyFont="1" applyFill="1" applyBorder="1" applyAlignment="1">
      <alignment horizontal="left" vertical="center" wrapText="1"/>
    </xf>
    <xf numFmtId="1" fontId="38" fillId="8" borderId="2" xfId="1" applyNumberFormat="1" applyFont="1" applyFill="1" applyBorder="1" applyAlignment="1">
      <alignment horizontal="center" vertical="center" wrapText="1"/>
    </xf>
    <xf numFmtId="169" fontId="38" fillId="8" borderId="2" xfId="1" applyNumberFormat="1" applyFont="1" applyFill="1" applyBorder="1" applyAlignment="1">
      <alignment horizontal="center" vertical="center" wrapText="1"/>
    </xf>
    <xf numFmtId="4" fontId="22" fillId="8" borderId="2" xfId="1" applyNumberFormat="1" applyFont="1" applyFill="1" applyBorder="1" applyAlignment="1">
      <alignment horizontal="center" vertical="center" wrapText="1"/>
    </xf>
    <xf numFmtId="4" fontId="23" fillId="8" borderId="2" xfId="1" applyNumberFormat="1" applyFont="1" applyFill="1" applyBorder="1" applyAlignment="1">
      <alignment horizontal="center" vertical="center" wrapText="1"/>
    </xf>
    <xf numFmtId="4" fontId="38" fillId="8" borderId="2" xfId="1" applyNumberFormat="1" applyFont="1" applyFill="1" applyBorder="1" applyAlignment="1">
      <alignment horizontal="center" vertical="center" wrapText="1"/>
    </xf>
    <xf numFmtId="2" fontId="22" fillId="8" borderId="2" xfId="1" applyNumberFormat="1" applyFont="1" applyFill="1" applyBorder="1" applyAlignment="1">
      <alignment horizontal="center" vertical="center" wrapText="1"/>
    </xf>
    <xf numFmtId="0" fontId="23" fillId="7" borderId="25" xfId="1" applyFont="1" applyFill="1" applyBorder="1" applyAlignment="1">
      <alignment vertical="center" wrapText="1"/>
    </xf>
    <xf numFmtId="0" fontId="23" fillId="7" borderId="2" xfId="1" applyFont="1" applyFill="1" applyBorder="1" applyAlignment="1">
      <alignment vertical="center" wrapText="1"/>
    </xf>
    <xf numFmtId="0" fontId="23" fillId="7" borderId="2" xfId="1" applyFont="1" applyFill="1" applyBorder="1" applyAlignment="1">
      <alignment horizontal="center" vertical="center" wrapText="1"/>
    </xf>
    <xf numFmtId="0" fontId="23" fillId="7" borderId="2" xfId="1" applyFont="1" applyFill="1" applyBorder="1" applyAlignment="1">
      <alignment horizontal="right" vertical="center" wrapText="1"/>
    </xf>
    <xf numFmtId="0" fontId="23" fillId="7" borderId="26" xfId="1" applyFont="1" applyFill="1" applyBorder="1" applyAlignment="1">
      <alignment horizontal="center" vertical="center" wrapText="1"/>
    </xf>
    <xf numFmtId="0" fontId="16" fillId="8" borderId="25" xfId="1" applyFont="1" applyFill="1" applyBorder="1" applyAlignment="1">
      <alignment horizontal="center" vertical="center" wrapText="1"/>
    </xf>
    <xf numFmtId="4" fontId="38" fillId="8" borderId="26" xfId="1" applyNumberFormat="1" applyFont="1" applyFill="1" applyBorder="1" applyAlignment="1">
      <alignment horizontal="center" vertical="center" wrapText="1"/>
    </xf>
    <xf numFmtId="171" fontId="23" fillId="0" borderId="21" xfId="1" applyNumberFormat="1" applyFont="1" applyFill="1" applyBorder="1" applyAlignment="1">
      <alignment horizontal="center" vertical="center" wrapText="1"/>
    </xf>
    <xf numFmtId="0" fontId="21" fillId="8" borderId="2" xfId="1" applyFont="1" applyFill="1" applyBorder="1" applyAlignment="1">
      <alignment horizontal="right" vertical="center" wrapText="1"/>
    </xf>
    <xf numFmtId="4" fontId="21" fillId="8" borderId="2" xfId="1" applyNumberFormat="1" applyFont="1" applyFill="1" applyBorder="1" applyAlignment="1">
      <alignment horizontal="center" vertical="center"/>
    </xf>
    <xf numFmtId="0" fontId="21" fillId="8" borderId="2" xfId="1" applyFont="1" applyFill="1" applyBorder="1" applyAlignment="1">
      <alignment horizontal="center" vertical="center"/>
    </xf>
    <xf numFmtId="3" fontId="21" fillId="8" borderId="2" xfId="1" applyNumberFormat="1" applyFont="1" applyFill="1" applyBorder="1" applyAlignment="1">
      <alignment horizontal="center" vertical="center"/>
    </xf>
    <xf numFmtId="1" fontId="21" fillId="8" borderId="2" xfId="1" applyNumberFormat="1" applyFont="1" applyFill="1" applyBorder="1" applyAlignment="1">
      <alignment horizontal="center" vertical="center"/>
    </xf>
    <xf numFmtId="2" fontId="21" fillId="8" borderId="2" xfId="1" applyNumberFormat="1" applyFont="1" applyFill="1" applyBorder="1" applyAlignment="1">
      <alignment horizontal="center" vertical="center"/>
    </xf>
    <xf numFmtId="0" fontId="21" fillId="9" borderId="2" xfId="1" applyFont="1" applyFill="1" applyBorder="1" applyAlignment="1">
      <alignment horizontal="right" vertical="center" wrapText="1"/>
    </xf>
    <xf numFmtId="4" fontId="21" fillId="9" borderId="2" xfId="1" applyNumberFormat="1" applyFont="1" applyFill="1" applyBorder="1" applyAlignment="1">
      <alignment horizontal="center" vertical="center"/>
    </xf>
    <xf numFmtId="0" fontId="21" fillId="9" borderId="2" xfId="1" applyFont="1" applyFill="1" applyBorder="1" applyAlignment="1">
      <alignment horizontal="center" vertical="center"/>
    </xf>
    <xf numFmtId="2" fontId="21" fillId="9" borderId="2" xfId="1" applyNumberFormat="1" applyFont="1" applyFill="1" applyBorder="1" applyAlignment="1">
      <alignment horizontal="center" vertical="center"/>
    </xf>
    <xf numFmtId="4" fontId="22" fillId="9" borderId="2" xfId="1" applyNumberFormat="1" applyFont="1" applyFill="1" applyBorder="1" applyAlignment="1">
      <alignment horizontal="center" vertical="center" wrapText="1"/>
    </xf>
    <xf numFmtId="0" fontId="16" fillId="9" borderId="2" xfId="1" applyFont="1" applyFill="1" applyBorder="1" applyAlignment="1">
      <alignment horizontal="center" vertical="center" wrapText="1"/>
    </xf>
    <xf numFmtId="0" fontId="18" fillId="9" borderId="2" xfId="1" applyFont="1" applyFill="1" applyBorder="1" applyAlignment="1">
      <alignment horizontal="center" vertical="center" wrapText="1"/>
    </xf>
    <xf numFmtId="0" fontId="15" fillId="9" borderId="2" xfId="1" applyFont="1" applyFill="1" applyBorder="1" applyAlignment="1">
      <alignment horizontal="left" vertical="center" wrapText="1"/>
    </xf>
    <xf numFmtId="1" fontId="38" fillId="9" borderId="2" xfId="1" applyNumberFormat="1" applyFont="1" applyFill="1" applyBorder="1" applyAlignment="1">
      <alignment horizontal="center" vertical="center" wrapText="1"/>
    </xf>
    <xf numFmtId="169" fontId="38" fillId="9" borderId="2" xfId="1" applyNumberFormat="1" applyFont="1" applyFill="1" applyBorder="1" applyAlignment="1">
      <alignment horizontal="center" vertical="center" wrapText="1"/>
    </xf>
    <xf numFmtId="168" fontId="38" fillId="9" borderId="2" xfId="1" applyNumberFormat="1" applyFont="1" applyFill="1" applyBorder="1" applyAlignment="1">
      <alignment horizontal="center" vertical="center" wrapText="1"/>
    </xf>
    <xf numFmtId="166" fontId="23" fillId="9" borderId="2" xfId="1" applyNumberFormat="1" applyFont="1" applyFill="1" applyBorder="1" applyAlignment="1">
      <alignment horizontal="center" vertical="center" wrapText="1"/>
    </xf>
    <xf numFmtId="4" fontId="38" fillId="9" borderId="2" xfId="1" applyNumberFormat="1" applyFont="1" applyFill="1" applyBorder="1" applyAlignment="1">
      <alignment horizontal="center" vertical="center" wrapText="1"/>
    </xf>
    <xf numFmtId="1" fontId="21" fillId="9" borderId="2" xfId="1" applyNumberFormat="1" applyFont="1" applyFill="1" applyBorder="1" applyAlignment="1">
      <alignment horizontal="center" vertical="center"/>
    </xf>
    <xf numFmtId="0" fontId="15" fillId="4" borderId="2" xfId="1" applyFont="1" applyFill="1" applyBorder="1" applyAlignment="1">
      <alignment horizontal="left" vertical="center" wrapText="1"/>
    </xf>
    <xf numFmtId="1" fontId="38" fillId="4" borderId="2" xfId="1" applyNumberFormat="1" applyFont="1" applyFill="1" applyBorder="1" applyAlignment="1">
      <alignment horizontal="center" vertical="center" wrapText="1"/>
    </xf>
    <xf numFmtId="169" fontId="38" fillId="4" borderId="2" xfId="1" applyNumberFormat="1" applyFont="1" applyFill="1" applyBorder="1" applyAlignment="1">
      <alignment horizontal="center" vertical="center" wrapText="1"/>
    </xf>
    <xf numFmtId="4" fontId="22" fillId="4" borderId="2" xfId="1" applyNumberFormat="1" applyFont="1" applyFill="1" applyBorder="1" applyAlignment="1">
      <alignment horizontal="center" vertical="center" wrapText="1"/>
    </xf>
    <xf numFmtId="0" fontId="18" fillId="4" borderId="2" xfId="1" applyFont="1" applyFill="1" applyBorder="1" applyAlignment="1">
      <alignment horizontal="center" vertical="center" wrapText="1"/>
    </xf>
    <xf numFmtId="2" fontId="20" fillId="0" borderId="2" xfId="0" applyNumberFormat="1" applyFont="1" applyBorder="1" applyAlignment="1">
      <alignment horizontal="center" vertical="center" wrapText="1"/>
    </xf>
    <xf numFmtId="0" fontId="23" fillId="7" borderId="26" xfId="1" applyFont="1" applyFill="1" applyBorder="1" applyAlignment="1">
      <alignment vertical="center" wrapText="1"/>
    </xf>
    <xf numFmtId="0" fontId="49" fillId="2" borderId="0" xfId="0" applyFont="1" applyFill="1"/>
    <xf numFmtId="0" fontId="0" fillId="2" borderId="0" xfId="0" applyFont="1" applyFill="1" applyBorder="1"/>
    <xf numFmtId="0" fontId="0" fillId="2" borderId="0" xfId="0" applyFont="1" applyFill="1" applyBorder="1" applyAlignment="1">
      <alignment horizontal="center" vertical="center"/>
    </xf>
    <xf numFmtId="0" fontId="50" fillId="2" borderId="0" xfId="0" applyFont="1" applyFill="1" applyBorder="1" applyAlignment="1">
      <alignment horizontal="right" vertical="center"/>
    </xf>
    <xf numFmtId="0" fontId="0" fillId="2" borderId="0" xfId="0" applyFont="1" applyFill="1"/>
    <xf numFmtId="0" fontId="50" fillId="2" borderId="0" xfId="0" applyFont="1" applyFill="1" applyBorder="1" applyAlignment="1">
      <alignment vertical="center" wrapText="1"/>
    </xf>
    <xf numFmtId="0" fontId="50" fillId="2" borderId="0" xfId="0" applyFont="1" applyFill="1" applyBorder="1" applyAlignment="1">
      <alignment vertical="center"/>
    </xf>
    <xf numFmtId="0" fontId="50" fillId="2" borderId="0" xfId="0" applyFont="1" applyFill="1" applyBorder="1"/>
    <xf numFmtId="0" fontId="50" fillId="2" borderId="0" xfId="0" applyFont="1" applyFill="1" applyBorder="1" applyAlignment="1">
      <alignment horizontal="center" vertical="center"/>
    </xf>
    <xf numFmtId="0" fontId="50" fillId="2" borderId="22" xfId="0" applyFont="1" applyFill="1" applyBorder="1"/>
    <xf numFmtId="0" fontId="50" fillId="2" borderId="22" xfId="0" applyFont="1" applyFill="1" applyBorder="1" applyAlignment="1">
      <alignment horizontal="center" vertical="center"/>
    </xf>
    <xf numFmtId="0" fontId="50" fillId="2" borderId="22" xfId="0" applyFont="1" applyFill="1" applyBorder="1" applyAlignment="1">
      <alignment horizontal="right"/>
    </xf>
    <xf numFmtId="0" fontId="50" fillId="2" borderId="4" xfId="0" applyFont="1" applyFill="1" applyBorder="1" applyAlignment="1">
      <alignment horizontal="center" vertical="center" wrapText="1"/>
    </xf>
    <xf numFmtId="0" fontId="53" fillId="2" borderId="4" xfId="0" applyFont="1" applyFill="1" applyBorder="1" applyAlignment="1">
      <alignment horizontal="left" vertical="center" wrapText="1"/>
    </xf>
    <xf numFmtId="0" fontId="54" fillId="2" borderId="4" xfId="0" applyFont="1" applyFill="1" applyBorder="1" applyAlignment="1">
      <alignment horizontal="right" vertical="center" wrapText="1"/>
    </xf>
    <xf numFmtId="164" fontId="50" fillId="0" borderId="2" xfId="7" applyFont="1" applyFill="1" applyBorder="1" applyAlignment="1">
      <alignment horizontal="right" vertical="center" wrapText="1"/>
    </xf>
    <xf numFmtId="164" fontId="50" fillId="2" borderId="4" xfId="7" applyFont="1" applyFill="1" applyBorder="1" applyAlignment="1">
      <alignment horizontal="center" vertical="center" wrapText="1"/>
    </xf>
    <xf numFmtId="164" fontId="50" fillId="2" borderId="4" xfId="7" applyFont="1" applyFill="1" applyBorder="1" applyAlignment="1">
      <alignment horizontal="right" vertical="center" wrapText="1"/>
    </xf>
    <xf numFmtId="164" fontId="50" fillId="0" borderId="2" xfId="7" applyFont="1" applyFill="1" applyBorder="1" applyAlignment="1">
      <alignment horizontal="center" vertical="center" wrapText="1"/>
    </xf>
    <xf numFmtId="4" fontId="0" fillId="2" borderId="0" xfId="0" applyNumberFormat="1" applyFont="1" applyFill="1"/>
    <xf numFmtId="0" fontId="53" fillId="0" borderId="2" xfId="0" applyFont="1" applyFill="1" applyBorder="1" applyAlignment="1">
      <alignment horizontal="left" vertical="center" wrapText="1"/>
    </xf>
    <xf numFmtId="164" fontId="50" fillId="2" borderId="2" xfId="7" applyFont="1" applyFill="1" applyBorder="1" applyAlignment="1">
      <alignment horizontal="right" vertical="center" wrapText="1"/>
    </xf>
    <xf numFmtId="0" fontId="55" fillId="2" borderId="2" xfId="0" applyFont="1" applyFill="1" applyBorder="1" applyAlignment="1">
      <alignment horizontal="left" vertical="center" wrapText="1"/>
    </xf>
    <xf numFmtId="164" fontId="50" fillId="2" borderId="2" xfId="7" applyFont="1" applyFill="1" applyBorder="1" applyAlignment="1">
      <alignment horizontal="center" vertical="center" wrapText="1"/>
    </xf>
    <xf numFmtId="164" fontId="0" fillId="2" borderId="0" xfId="0" applyNumberFormat="1" applyFont="1" applyFill="1"/>
    <xf numFmtId="0" fontId="56" fillId="2" borderId="2" xfId="0" applyFont="1" applyFill="1" applyBorder="1" applyAlignment="1">
      <alignment horizontal="right" vertical="center" wrapText="1"/>
    </xf>
    <xf numFmtId="175" fontId="50" fillId="0" borderId="2" xfId="7" applyNumberFormat="1" applyFont="1" applyFill="1" applyBorder="1" applyAlignment="1">
      <alignment horizontal="center" vertical="center" wrapText="1"/>
    </xf>
    <xf numFmtId="4" fontId="57" fillId="2" borderId="0" xfId="0" applyNumberFormat="1" applyFont="1" applyFill="1" applyAlignment="1">
      <alignment horizontal="right"/>
    </xf>
    <xf numFmtId="0" fontId="53" fillId="2" borderId="2" xfId="0" applyFont="1" applyFill="1" applyBorder="1" applyAlignment="1">
      <alignment horizontal="left" vertical="center" wrapText="1"/>
    </xf>
    <xf numFmtId="164" fontId="50" fillId="0" borderId="2" xfId="7" applyFont="1" applyFill="1" applyBorder="1" applyAlignment="1">
      <alignment vertical="center" wrapText="1"/>
    </xf>
    <xf numFmtId="164" fontId="50" fillId="2" borderId="2" xfId="7" applyFont="1" applyFill="1" applyBorder="1" applyAlignment="1">
      <alignment vertical="center" wrapText="1"/>
    </xf>
    <xf numFmtId="0" fontId="50" fillId="2" borderId="2" xfId="0" applyFont="1" applyFill="1" applyBorder="1" applyAlignment="1">
      <alignment vertical="center" wrapText="1"/>
    </xf>
    <xf numFmtId="164" fontId="55" fillId="2" borderId="0" xfId="7" applyFont="1" applyFill="1" applyBorder="1" applyAlignment="1">
      <alignment horizontal="right" vertical="center" wrapText="1"/>
    </xf>
    <xf numFmtId="0" fontId="53" fillId="2" borderId="2" xfId="0" applyFont="1" applyFill="1" applyBorder="1" applyAlignment="1">
      <alignment vertical="center" wrapText="1"/>
    </xf>
    <xf numFmtId="164" fontId="49" fillId="2" borderId="0" xfId="0" applyNumberFormat="1" applyFont="1" applyFill="1"/>
    <xf numFmtId="164" fontId="53" fillId="2" borderId="2" xfId="7" applyFont="1" applyFill="1" applyBorder="1" applyAlignment="1">
      <alignment horizontal="right" vertical="center" wrapText="1"/>
    </xf>
    <xf numFmtId="0" fontId="58" fillId="2" borderId="0" xfId="2" applyFont="1" applyFill="1"/>
    <xf numFmtId="4" fontId="58" fillId="2" borderId="0" xfId="2" applyNumberFormat="1" applyFont="1" applyFill="1"/>
    <xf numFmtId="0" fontId="50" fillId="0" borderId="0" xfId="0" applyFont="1" applyFill="1"/>
    <xf numFmtId="0" fontId="50" fillId="0" borderId="0" xfId="0" applyFont="1" applyFill="1" applyAlignment="1">
      <alignment horizontal="center" vertical="center"/>
    </xf>
    <xf numFmtId="4" fontId="50" fillId="0" borderId="0" xfId="0" applyNumberFormat="1" applyFont="1" applyFill="1"/>
    <xf numFmtId="0" fontId="50" fillId="2" borderId="0" xfId="0" applyFont="1" applyFill="1" applyAlignment="1">
      <alignment horizontal="left" vertical="center" wrapText="1"/>
    </xf>
    <xf numFmtId="0" fontId="50" fillId="2" borderId="0" xfId="0" applyFont="1" applyFill="1" applyAlignment="1">
      <alignment horizontal="center" vertical="center" wrapText="1"/>
    </xf>
    <xf numFmtId="0" fontId="0" fillId="2" borderId="0" xfId="0" applyFont="1" applyFill="1" applyAlignment="1">
      <alignment horizontal="center" vertical="center"/>
    </xf>
    <xf numFmtId="0" fontId="0" fillId="2" borderId="0" xfId="0" applyFont="1" applyFill="1" applyAlignment="1"/>
    <xf numFmtId="0" fontId="58" fillId="2" borderId="0" xfId="2" applyFont="1" applyFill="1" applyAlignment="1">
      <alignment horizont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59" fillId="0" borderId="0" xfId="0" applyFont="1"/>
    <xf numFmtId="49" fontId="15" fillId="0" borderId="3" xfId="0" applyNumberFormat="1" applyFont="1" applyBorder="1" applyAlignment="1">
      <alignment horizontal="left" vertical="center" wrapText="1"/>
    </xf>
    <xf numFmtId="4" fontId="18" fillId="0" borderId="36" xfId="0" applyNumberFormat="1" applyFont="1" applyBorder="1" applyAlignment="1">
      <alignment horizontal="center" vertical="center" wrapText="1"/>
    </xf>
    <xf numFmtId="0" fontId="18" fillId="0" borderId="3" xfId="2" applyFont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164" fontId="18" fillId="0" borderId="2" xfId="13" applyFont="1" applyFill="1" applyBorder="1" applyAlignment="1">
      <alignment horizontal="left" vertical="center" wrapText="1"/>
    </xf>
    <xf numFmtId="49" fontId="43" fillId="0" borderId="3" xfId="0" applyNumberFormat="1" applyFont="1" applyBorder="1" applyAlignment="1">
      <alignment horizontal="right" vertical="center" wrapText="1"/>
    </xf>
    <xf numFmtId="4" fontId="15" fillId="0" borderId="7" xfId="0" applyNumberFormat="1" applyFont="1" applyFill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/>
    </xf>
    <xf numFmtId="4" fontId="19" fillId="0" borderId="2" xfId="0" applyNumberFormat="1" applyFont="1" applyFill="1" applyBorder="1" applyAlignment="1">
      <alignment horizontal="center" vertical="center" wrapText="1"/>
    </xf>
    <xf numFmtId="166" fontId="15" fillId="0" borderId="2" xfId="0" applyNumberFormat="1" applyFont="1" applyFill="1" applyBorder="1" applyAlignment="1">
      <alignment horizontal="center" vertical="center" wrapText="1"/>
    </xf>
    <xf numFmtId="164" fontId="15" fillId="0" borderId="2" xfId="13" applyFont="1" applyFill="1" applyBorder="1" applyAlignment="1">
      <alignment horizontal="left" vertical="center" wrapText="1"/>
    </xf>
    <xf numFmtId="0" fontId="42" fillId="0" borderId="0" xfId="2" applyFont="1"/>
    <xf numFmtId="0" fontId="15" fillId="0" borderId="2" xfId="2" applyFont="1" applyBorder="1" applyAlignment="1">
      <alignment horizontal="center" vertical="center"/>
    </xf>
    <xf numFmtId="49" fontId="15" fillId="0" borderId="2" xfId="0" applyNumberFormat="1" applyFont="1" applyBorder="1" applyAlignment="1">
      <alignment vertical="center" wrapText="1"/>
    </xf>
    <xf numFmtId="172" fontId="15" fillId="0" borderId="2" xfId="2" applyNumberFormat="1" applyFont="1" applyBorder="1" applyAlignment="1">
      <alignment horizontal="center" vertical="center"/>
    </xf>
    <xf numFmtId="4" fontId="15" fillId="0" borderId="2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Border="1" applyAlignment="1">
      <alignment vertical="center" wrapText="1"/>
    </xf>
    <xf numFmtId="4" fontId="18" fillId="0" borderId="7" xfId="0" applyNumberFormat="1" applyFont="1" applyFill="1" applyBorder="1" applyAlignment="1">
      <alignment horizontal="center" vertical="center" wrapText="1"/>
    </xf>
    <xf numFmtId="4" fontId="18" fillId="0" borderId="2" xfId="0" applyNumberFormat="1" applyFont="1" applyFill="1" applyBorder="1" applyAlignment="1">
      <alignment horizontal="center" vertical="center" wrapText="1"/>
    </xf>
    <xf numFmtId="4" fontId="15" fillId="0" borderId="7" xfId="0" applyNumberFormat="1" applyFont="1" applyBorder="1" applyAlignment="1">
      <alignment horizontal="center" vertical="center" wrapText="1"/>
    </xf>
    <xf numFmtId="4" fontId="18" fillId="0" borderId="7" xfId="0" applyNumberFormat="1" applyFont="1" applyBorder="1" applyAlignment="1">
      <alignment horizontal="center" vertical="center" wrapText="1"/>
    </xf>
    <xf numFmtId="2" fontId="15" fillId="0" borderId="0" xfId="2" applyNumberFormat="1" applyFont="1"/>
    <xf numFmtId="176" fontId="15" fillId="0" borderId="0" xfId="2" applyNumberFormat="1" applyFont="1" applyFill="1"/>
    <xf numFmtId="176" fontId="15" fillId="0" borderId="0" xfId="2" applyNumberFormat="1" applyFont="1"/>
    <xf numFmtId="164" fontId="60" fillId="2" borderId="0" xfId="7" applyFont="1" applyFill="1" applyBorder="1" applyAlignment="1">
      <alignment horizontal="right" vertical="center" wrapText="1"/>
    </xf>
    <xf numFmtId="166" fontId="23" fillId="0" borderId="0" xfId="2" applyNumberFormat="1" applyFont="1" applyFill="1" applyAlignment="1">
      <alignment horizontal="center" vertical="center"/>
    </xf>
    <xf numFmtId="174" fontId="35" fillId="0" borderId="0" xfId="0" applyNumberFormat="1" applyFont="1" applyAlignment="1">
      <alignment horizontal="center" wrapText="1"/>
    </xf>
    <xf numFmtId="4" fontId="38" fillId="4" borderId="2" xfId="1" applyNumberFormat="1" applyFont="1" applyFill="1" applyBorder="1" applyAlignment="1">
      <alignment horizontal="center" vertical="center" wrapText="1"/>
    </xf>
    <xf numFmtId="2" fontId="16" fillId="0" borderId="2" xfId="1" applyNumberFormat="1" applyFont="1" applyFill="1" applyBorder="1" applyAlignment="1">
      <alignment horizontal="center" vertical="center" wrapText="1"/>
    </xf>
    <xf numFmtId="2" fontId="35" fillId="0" borderId="0" xfId="0" applyNumberFormat="1" applyFont="1" applyAlignment="1">
      <alignment horizontal="right" wrapText="1"/>
    </xf>
    <xf numFmtId="0" fontId="58" fillId="0" borderId="0" xfId="12" applyFont="1" applyFill="1" applyAlignment="1">
      <alignment horizontal="left" vertical="center" wrapText="1"/>
    </xf>
    <xf numFmtId="0" fontId="50" fillId="0" borderId="0" xfId="0" applyFont="1" applyFill="1" applyAlignment="1">
      <alignment horizontal="left" vertical="center" wrapText="1"/>
    </xf>
    <xf numFmtId="0" fontId="58" fillId="2" borderId="0" xfId="2" applyFont="1" applyFill="1" applyAlignment="1">
      <alignment horizontal="left" wrapText="1"/>
    </xf>
    <xf numFmtId="0" fontId="58" fillId="2" borderId="0" xfId="2" applyFont="1" applyFill="1" applyAlignment="1">
      <alignment horizontal="left"/>
    </xf>
    <xf numFmtId="0" fontId="51" fillId="2" borderId="0" xfId="0" applyFont="1" applyFill="1" applyBorder="1" applyAlignment="1">
      <alignment horizontal="center" wrapText="1"/>
    </xf>
    <xf numFmtId="0" fontId="50" fillId="2" borderId="0" xfId="0" applyFont="1" applyFill="1" applyBorder="1" applyAlignment="1">
      <alignment horizontal="left" vertical="center" wrapText="1"/>
    </xf>
    <xf numFmtId="0" fontId="23" fillId="0" borderId="20" xfId="1" applyFont="1" applyFill="1" applyBorder="1" applyAlignment="1">
      <alignment horizontal="right" vertical="center" wrapText="1"/>
    </xf>
    <xf numFmtId="0" fontId="23" fillId="0" borderId="12" xfId="1" applyFont="1" applyFill="1" applyBorder="1" applyAlignment="1">
      <alignment horizontal="right" vertical="center" wrapText="1"/>
    </xf>
    <xf numFmtId="0" fontId="23" fillId="0" borderId="0" xfId="10" applyFont="1" applyFill="1" applyAlignment="1">
      <alignment horizontal="center" vertical="center"/>
    </xf>
    <xf numFmtId="0" fontId="23" fillId="0" borderId="0" xfId="1" applyFont="1" applyFill="1" applyAlignment="1">
      <alignment horizontal="center" vertical="center" wrapText="1"/>
    </xf>
    <xf numFmtId="0" fontId="21" fillId="0" borderId="0" xfId="1" applyFont="1" applyFill="1" applyAlignment="1">
      <alignment horizontal="center" vertical="center" wrapText="1"/>
    </xf>
    <xf numFmtId="4" fontId="21" fillId="0" borderId="6" xfId="1" applyNumberFormat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center"/>
    </xf>
    <xf numFmtId="4" fontId="23" fillId="7" borderId="2" xfId="1" applyNumberFormat="1" applyFont="1" applyFill="1" applyBorder="1" applyAlignment="1">
      <alignment horizontal="left" vertical="center" wrapText="1"/>
    </xf>
    <xf numFmtId="0" fontId="23" fillId="7" borderId="2" xfId="1" applyFont="1" applyFill="1" applyBorder="1" applyAlignment="1">
      <alignment horizontal="left" vertical="center" wrapText="1"/>
    </xf>
    <xf numFmtId="0" fontId="23" fillId="7" borderId="2" xfId="1" applyFont="1" applyFill="1" applyBorder="1" applyAlignment="1">
      <alignment horizontal="center" vertical="center" wrapText="1"/>
    </xf>
    <xf numFmtId="0" fontId="23" fillId="7" borderId="8" xfId="1" applyFont="1" applyFill="1" applyBorder="1" applyAlignment="1">
      <alignment horizontal="center" vertical="center" wrapText="1"/>
    </xf>
    <xf numFmtId="4" fontId="23" fillId="7" borderId="8" xfId="1" applyNumberFormat="1" applyFont="1" applyFill="1" applyBorder="1" applyAlignment="1">
      <alignment horizontal="left" vertical="center" wrapText="1"/>
    </xf>
    <xf numFmtId="0" fontId="23" fillId="7" borderId="8" xfId="1" applyFont="1" applyFill="1" applyBorder="1" applyAlignment="1">
      <alignment horizontal="left" vertical="center" wrapText="1"/>
    </xf>
    <xf numFmtId="0" fontId="22" fillId="2" borderId="43" xfId="1" applyFont="1" applyFill="1" applyBorder="1" applyAlignment="1">
      <alignment horizontal="center" vertical="center" wrapText="1"/>
    </xf>
    <xf numFmtId="0" fontId="22" fillId="2" borderId="8" xfId="1" applyFont="1" applyFill="1" applyBorder="1" applyAlignment="1">
      <alignment horizontal="center" vertical="center" wrapText="1"/>
    </xf>
    <xf numFmtId="0" fontId="22" fillId="2" borderId="44" xfId="1" applyFont="1" applyFill="1" applyBorder="1" applyAlignment="1">
      <alignment horizontal="center" vertical="center" wrapText="1"/>
    </xf>
    <xf numFmtId="0" fontId="38" fillId="2" borderId="4" xfId="0" applyFont="1" applyFill="1" applyBorder="1" applyAlignment="1">
      <alignment horizontal="center" vertical="center" wrapText="1"/>
    </xf>
    <xf numFmtId="0" fontId="38" fillId="2" borderId="3" xfId="0" applyFont="1" applyFill="1" applyBorder="1" applyAlignment="1">
      <alignment horizontal="center" vertical="center" wrapText="1"/>
    </xf>
    <xf numFmtId="0" fontId="38" fillId="2" borderId="0" xfId="12" applyFont="1" applyFill="1" applyAlignment="1">
      <alignment horizontal="left"/>
    </xf>
    <xf numFmtId="0" fontId="39" fillId="2" borderId="0" xfId="12" applyFont="1" applyFill="1" applyAlignment="1">
      <alignment horizontal="left" vertical="center" wrapText="1"/>
    </xf>
    <xf numFmtId="0" fontId="39" fillId="2" borderId="0" xfId="12" applyFont="1" applyFill="1" applyAlignment="1">
      <alignment horizontal="left" vertical="center"/>
    </xf>
    <xf numFmtId="0" fontId="38" fillId="0" borderId="0" xfId="0" applyFont="1" applyBorder="1" applyAlignment="1">
      <alignment horizontal="left" wrapText="1"/>
    </xf>
    <xf numFmtId="0" fontId="38" fillId="2" borderId="4" xfId="1" applyNumberFormat="1" applyFont="1" applyFill="1" applyBorder="1" applyAlignment="1">
      <alignment horizontal="center" vertical="center" wrapText="1"/>
    </xf>
    <xf numFmtId="0" fontId="38" fillId="2" borderId="3" xfId="1" applyNumberFormat="1" applyFont="1" applyFill="1" applyBorder="1" applyAlignment="1">
      <alignment horizontal="center" vertical="center" wrapText="1"/>
    </xf>
    <xf numFmtId="0" fontId="38" fillId="2" borderId="35" xfId="0" applyFont="1" applyFill="1" applyBorder="1" applyAlignment="1">
      <alignment horizontal="center" vertical="center" wrapText="1"/>
    </xf>
    <xf numFmtId="0" fontId="38" fillId="2" borderId="36" xfId="0" applyFont="1" applyFill="1" applyBorder="1" applyAlignment="1">
      <alignment horizontal="center" vertical="center" wrapText="1"/>
    </xf>
    <xf numFmtId="0" fontId="38" fillId="2" borderId="4" xfId="12" applyFont="1" applyFill="1" applyBorder="1" applyAlignment="1">
      <alignment horizontal="center" vertical="center" wrapText="1"/>
    </xf>
    <xf numFmtId="0" fontId="38" fillId="2" borderId="3" xfId="12" applyFont="1" applyFill="1" applyBorder="1" applyAlignment="1">
      <alignment horizontal="center" vertical="center" wrapText="1"/>
    </xf>
    <xf numFmtId="0" fontId="17" fillId="2" borderId="4" xfId="1" applyFont="1" applyFill="1" applyBorder="1" applyAlignment="1">
      <alignment horizontal="center" vertical="center" wrapText="1"/>
    </xf>
    <xf numFmtId="0" fontId="17" fillId="2" borderId="3" xfId="1" applyFont="1" applyFill="1" applyBorder="1" applyAlignment="1">
      <alignment horizontal="center" vertical="center" wrapText="1"/>
    </xf>
    <xf numFmtId="0" fontId="17" fillId="0" borderId="35" xfId="1" applyFont="1" applyFill="1" applyBorder="1" applyAlignment="1">
      <alignment horizontal="center" vertical="center" wrapText="1"/>
    </xf>
    <xf numFmtId="0" fontId="17" fillId="0" borderId="45" xfId="1" applyFont="1" applyFill="1" applyBorder="1" applyAlignment="1">
      <alignment horizontal="center" vertical="center" wrapText="1"/>
    </xf>
    <xf numFmtId="4" fontId="22" fillId="0" borderId="7" xfId="1" applyNumberFormat="1" applyFont="1" applyFill="1" applyBorder="1" applyAlignment="1">
      <alignment horizontal="center" vertical="center" wrapText="1"/>
    </xf>
    <xf numFmtId="4" fontId="22" fillId="0" borderId="44" xfId="1" applyNumberFormat="1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right"/>
    </xf>
    <xf numFmtId="0" fontId="23" fillId="0" borderId="0" xfId="1" applyFont="1" applyFill="1" applyAlignment="1">
      <alignment horizontal="center" vertical="center"/>
    </xf>
    <xf numFmtId="2" fontId="21" fillId="0" borderId="0" xfId="1" applyNumberFormat="1" applyFont="1" applyFill="1" applyBorder="1" applyAlignment="1">
      <alignment horizontal="center" vertical="center" wrapText="1"/>
    </xf>
    <xf numFmtId="0" fontId="21" fillId="0" borderId="0" xfId="1" applyFont="1" applyFill="1" applyBorder="1" applyAlignment="1">
      <alignment horizontal="center" vertical="center" wrapText="1"/>
    </xf>
    <xf numFmtId="165" fontId="15" fillId="0" borderId="35" xfId="3" applyFont="1" applyFill="1" applyBorder="1" applyAlignment="1">
      <alignment horizontal="center" vertical="center" wrapText="1"/>
    </xf>
    <xf numFmtId="165" fontId="15" fillId="0" borderId="45" xfId="3" applyFont="1" applyFill="1" applyBorder="1" applyAlignment="1">
      <alignment horizontal="center" vertical="center" wrapText="1"/>
    </xf>
    <xf numFmtId="0" fontId="17" fillId="2" borderId="13" xfId="1" applyFont="1" applyFill="1" applyBorder="1" applyAlignment="1">
      <alignment horizontal="center" vertical="center" wrapText="1"/>
    </xf>
    <xf numFmtId="0" fontId="17" fillId="2" borderId="19" xfId="1" applyFont="1" applyFill="1" applyBorder="1" applyAlignment="1">
      <alignment horizontal="center" vertical="center" wrapText="1"/>
    </xf>
    <xf numFmtId="0" fontId="22" fillId="2" borderId="10" xfId="1" applyFont="1" applyFill="1" applyBorder="1" applyAlignment="1">
      <alignment horizontal="center" vertical="center" wrapText="1"/>
    </xf>
    <xf numFmtId="0" fontId="22" fillId="2" borderId="0" xfId="1" applyFont="1" applyFill="1" applyBorder="1" applyAlignment="1">
      <alignment horizontal="center" vertical="center" wrapText="1"/>
    </xf>
    <xf numFmtId="0" fontId="22" fillId="2" borderId="11" xfId="1" applyFont="1" applyFill="1" applyBorder="1" applyAlignment="1">
      <alignment horizontal="center" vertical="center" wrapText="1"/>
    </xf>
    <xf numFmtId="0" fontId="23" fillId="2" borderId="20" xfId="1" applyFont="1" applyFill="1" applyBorder="1" applyAlignment="1">
      <alignment horizontal="right" vertical="center" wrapText="1"/>
    </xf>
    <xf numFmtId="0" fontId="23" fillId="2" borderId="12" xfId="1" applyFont="1" applyFill="1" applyBorder="1" applyAlignment="1">
      <alignment horizontal="right" vertical="center" wrapText="1"/>
    </xf>
    <xf numFmtId="4" fontId="23" fillId="0" borderId="47" xfId="1" applyNumberFormat="1" applyFont="1" applyFill="1" applyBorder="1" applyAlignment="1">
      <alignment horizontal="center" vertical="center" wrapText="1"/>
    </xf>
    <xf numFmtId="4" fontId="23" fillId="0" borderId="48" xfId="1" applyNumberFormat="1" applyFont="1" applyFill="1" applyBorder="1" applyAlignment="1">
      <alignment horizontal="center" vertical="center" wrapText="1"/>
    </xf>
    <xf numFmtId="0" fontId="17" fillId="2" borderId="37" xfId="1" applyFont="1" applyFill="1" applyBorder="1" applyAlignment="1">
      <alignment horizontal="center" vertical="center" wrapText="1"/>
    </xf>
    <xf numFmtId="0" fontId="17" fillId="2" borderId="23" xfId="1" applyFont="1" applyFill="1" applyBorder="1" applyAlignment="1">
      <alignment horizontal="center" vertical="center" wrapText="1"/>
    </xf>
    <xf numFmtId="0" fontId="23" fillId="0" borderId="34" xfId="1" applyFont="1" applyFill="1" applyBorder="1" applyAlignment="1">
      <alignment horizontal="right" vertical="center" wrapText="1"/>
    </xf>
    <xf numFmtId="0" fontId="23" fillId="0" borderId="6" xfId="1" applyFont="1" applyFill="1" applyBorder="1" applyAlignment="1">
      <alignment horizontal="right" vertical="center" wrapText="1"/>
    </xf>
    <xf numFmtId="4" fontId="23" fillId="7" borderId="8" xfId="1" applyNumberFormat="1" applyFont="1" applyFill="1" applyBorder="1" applyAlignment="1">
      <alignment horizontal="center" vertical="center" wrapText="1"/>
    </xf>
    <xf numFmtId="0" fontId="23" fillId="2" borderId="34" xfId="1" applyFont="1" applyFill="1" applyBorder="1" applyAlignment="1">
      <alignment horizontal="right" vertical="center" wrapText="1"/>
    </xf>
    <xf numFmtId="0" fontId="23" fillId="2" borderId="6" xfId="1" applyFont="1" applyFill="1" applyBorder="1" applyAlignment="1">
      <alignment horizontal="right" vertical="center" wrapText="1"/>
    </xf>
    <xf numFmtId="0" fontId="23" fillId="6" borderId="8" xfId="1" applyFont="1" applyFill="1" applyBorder="1" applyAlignment="1">
      <alignment horizontal="center" vertical="center" wrapText="1"/>
    </xf>
    <xf numFmtId="4" fontId="23" fillId="6" borderId="8" xfId="1" applyNumberFormat="1" applyFont="1" applyFill="1" applyBorder="1" applyAlignment="1">
      <alignment horizontal="left" vertical="center" wrapText="1"/>
    </xf>
    <xf numFmtId="0" fontId="23" fillId="6" borderId="8" xfId="1" applyFont="1" applyFill="1" applyBorder="1" applyAlignment="1">
      <alignment horizontal="left" vertical="center" wrapText="1"/>
    </xf>
    <xf numFmtId="0" fontId="23" fillId="0" borderId="0" xfId="0" applyFont="1" applyAlignment="1">
      <alignment horizontal="center" vertical="center" wrapText="1"/>
    </xf>
    <xf numFmtId="0" fontId="21" fillId="0" borderId="0" xfId="0" applyFont="1" applyAlignment="1">
      <alignment horizontal="right" vertical="center"/>
    </xf>
    <xf numFmtId="0" fontId="15" fillId="0" borderId="0" xfId="2" applyFont="1" applyAlignment="1">
      <alignment horizontal="center" vertical="center"/>
    </xf>
    <xf numFmtId="0" fontId="22" fillId="3" borderId="13" xfId="1" applyFont="1" applyFill="1" applyBorder="1" applyAlignment="1">
      <alignment horizontal="center" vertical="center" wrapText="1"/>
    </xf>
    <xf numFmtId="0" fontId="22" fillId="3" borderId="14" xfId="1" applyFont="1" applyFill="1" applyBorder="1" applyAlignment="1">
      <alignment horizontal="center" vertical="center" wrapText="1"/>
    </xf>
    <xf numFmtId="0" fontId="22" fillId="3" borderId="19" xfId="1" applyFont="1" applyFill="1" applyBorder="1" applyAlignment="1">
      <alignment horizontal="center" vertical="center" wrapText="1"/>
    </xf>
    <xf numFmtId="49" fontId="15" fillId="0" borderId="0" xfId="2" applyNumberFormat="1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8" fillId="2" borderId="13" xfId="1" applyFont="1" applyFill="1" applyBorder="1" applyAlignment="1">
      <alignment horizontal="right" vertical="center" wrapText="1"/>
    </xf>
    <xf numFmtId="0" fontId="18" fillId="2" borderId="14" xfId="1" applyFont="1" applyFill="1" applyBorder="1" applyAlignment="1">
      <alignment horizontal="right" vertical="center" wrapText="1"/>
    </xf>
    <xf numFmtId="0" fontId="18" fillId="2" borderId="15" xfId="1" applyFont="1" applyFill="1" applyBorder="1" applyAlignment="1">
      <alignment horizontal="right" vertical="center" wrapText="1"/>
    </xf>
    <xf numFmtId="0" fontId="21" fillId="0" borderId="6" xfId="1" applyFont="1" applyFill="1" applyBorder="1" applyAlignment="1">
      <alignment horizontal="center" vertical="center" wrapText="1"/>
    </xf>
    <xf numFmtId="0" fontId="23" fillId="0" borderId="0" xfId="6" applyFont="1" applyFill="1" applyAlignment="1">
      <alignment horizontal="center" vertical="center"/>
    </xf>
    <xf numFmtId="0" fontId="15" fillId="2" borderId="0" xfId="12" applyFont="1" applyFill="1" applyAlignment="1">
      <alignment horizontal="left"/>
    </xf>
    <xf numFmtId="0" fontId="15" fillId="2" borderId="0" xfId="12" applyFont="1" applyFill="1" applyAlignment="1">
      <alignment horizontal="left" vertical="center" wrapText="1"/>
    </xf>
    <xf numFmtId="0" fontId="15" fillId="2" borderId="0" xfId="12" applyFont="1" applyFill="1" applyAlignment="1">
      <alignment horizontal="left" vertical="center"/>
    </xf>
    <xf numFmtId="0" fontId="19" fillId="2" borderId="8" xfId="0" applyFont="1" applyFill="1" applyBorder="1" applyAlignment="1">
      <alignment horizontal="center" vertical="center" wrapText="1"/>
    </xf>
    <xf numFmtId="0" fontId="15" fillId="2" borderId="4" xfId="1" applyFont="1" applyFill="1" applyBorder="1" applyAlignment="1">
      <alignment horizontal="center" vertical="center" wrapText="1"/>
    </xf>
    <xf numFmtId="0" fontId="15" fillId="2" borderId="3" xfId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4" xfId="2" applyFont="1" applyFill="1" applyBorder="1" applyAlignment="1">
      <alignment horizontal="center" vertical="center"/>
    </xf>
    <xf numFmtId="0" fontId="15" fillId="2" borderId="3" xfId="2" applyFont="1" applyFill="1" applyBorder="1" applyAlignment="1">
      <alignment horizontal="center" vertical="center"/>
    </xf>
    <xf numFmtId="0" fontId="18" fillId="2" borderId="7" xfId="1" applyFont="1" applyFill="1" applyBorder="1" applyAlignment="1">
      <alignment horizontal="right" vertical="center" wrapText="1"/>
    </xf>
    <xf numFmtId="0" fontId="18" fillId="2" borderId="9" xfId="1" applyFont="1" applyFill="1" applyBorder="1" applyAlignment="1">
      <alignment horizontal="right" vertical="center" wrapText="1"/>
    </xf>
    <xf numFmtId="0" fontId="15" fillId="2" borderId="0" xfId="0" applyFont="1" applyFill="1" applyAlignment="1">
      <alignment horizontal="left" vertical="center" wrapText="1"/>
    </xf>
    <xf numFmtId="0" fontId="15" fillId="2" borderId="4" xfId="1" applyNumberFormat="1" applyFont="1" applyFill="1" applyBorder="1" applyAlignment="1">
      <alignment horizontal="center" vertical="center" wrapText="1"/>
    </xf>
    <xf numFmtId="0" fontId="15" fillId="2" borderId="3" xfId="1" applyNumberFormat="1" applyFont="1" applyFill="1" applyBorder="1" applyAlignment="1">
      <alignment horizontal="center" vertical="center" wrapText="1"/>
    </xf>
    <xf numFmtId="0" fontId="15" fillId="2" borderId="35" xfId="0" applyFont="1" applyFill="1" applyBorder="1" applyAlignment="1">
      <alignment horizontal="center" vertical="center" wrapText="1"/>
    </xf>
    <xf numFmtId="0" fontId="15" fillId="2" borderId="36" xfId="0" applyFont="1" applyFill="1" applyBorder="1" applyAlignment="1">
      <alignment horizontal="center" vertical="center" wrapText="1"/>
    </xf>
    <xf numFmtId="0" fontId="15" fillId="2" borderId="4" xfId="12" applyFont="1" applyFill="1" applyBorder="1" applyAlignment="1">
      <alignment horizontal="center" vertical="center" wrapText="1"/>
    </xf>
    <xf numFmtId="0" fontId="15" fillId="2" borderId="3" xfId="12" applyFont="1" applyFill="1" applyBorder="1" applyAlignment="1">
      <alignment horizontal="center" vertical="center" wrapText="1"/>
    </xf>
    <xf numFmtId="0" fontId="17" fillId="2" borderId="43" xfId="1" applyFont="1" applyFill="1" applyBorder="1" applyAlignment="1">
      <alignment horizontal="center" vertical="center" wrapText="1"/>
    </xf>
    <xf numFmtId="0" fontId="17" fillId="2" borderId="8" xfId="1" applyFont="1" applyFill="1" applyBorder="1" applyAlignment="1">
      <alignment horizontal="center" vertical="center" wrapText="1"/>
    </xf>
    <xf numFmtId="0" fontId="17" fillId="2" borderId="44" xfId="1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/>
    </xf>
    <xf numFmtId="0" fontId="18" fillId="2" borderId="0" xfId="4" applyFont="1" applyFill="1" applyAlignment="1">
      <alignment horizontal="center" vertical="center"/>
    </xf>
    <xf numFmtId="0" fontId="18" fillId="2" borderId="0" xfId="1" applyFont="1" applyFill="1" applyAlignment="1">
      <alignment horizontal="center" vertical="center" wrapText="1"/>
    </xf>
    <xf numFmtId="0" fontId="18" fillId="2" borderId="0" xfId="1" applyFont="1" applyFill="1" applyAlignment="1">
      <alignment horizontal="center" vertical="center"/>
    </xf>
    <xf numFmtId="0" fontId="26" fillId="2" borderId="6" xfId="1" applyFont="1" applyFill="1" applyBorder="1" applyAlignment="1">
      <alignment horizontal="center" vertical="center" wrapText="1"/>
    </xf>
    <xf numFmtId="0" fontId="17" fillId="2" borderId="7" xfId="1" applyFont="1" applyFill="1" applyBorder="1" applyAlignment="1">
      <alignment horizontal="center" vertical="center" wrapText="1"/>
    </xf>
    <xf numFmtId="0" fontId="17" fillId="2" borderId="9" xfId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5" fillId="0" borderId="4" xfId="2" applyFont="1" applyBorder="1" applyAlignment="1">
      <alignment horizontal="center" vertical="center" wrapText="1"/>
    </xf>
    <xf numFmtId="0" fontId="15" fillId="0" borderId="3" xfId="2" applyFont="1" applyBorder="1" applyAlignment="1">
      <alignment horizontal="center" vertical="center" wrapText="1"/>
    </xf>
    <xf numFmtId="176" fontId="15" fillId="0" borderId="4" xfId="0" applyNumberFormat="1" applyFont="1" applyBorder="1" applyAlignment="1">
      <alignment horizontal="center" vertical="center" wrapText="1"/>
    </xf>
    <xf numFmtId="176" fontId="15" fillId="0" borderId="3" xfId="0" applyNumberFormat="1" applyFont="1" applyBorder="1" applyAlignment="1">
      <alignment horizontal="center" vertical="center" wrapText="1"/>
    </xf>
    <xf numFmtId="0" fontId="20" fillId="2" borderId="4" xfId="1" applyFont="1" applyFill="1" applyBorder="1" applyAlignment="1">
      <alignment horizontal="center" vertical="center" wrapText="1"/>
    </xf>
    <xf numFmtId="0" fontId="20" fillId="2" borderId="5" xfId="1" applyFont="1" applyFill="1" applyBorder="1" applyAlignment="1">
      <alignment horizontal="center" vertical="center" wrapText="1"/>
    </xf>
    <xf numFmtId="0" fontId="20" fillId="2" borderId="3" xfId="1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15" fillId="0" borderId="0" xfId="0" applyFont="1" applyFill="1" applyAlignment="1">
      <alignment horizontal="right"/>
    </xf>
    <xf numFmtId="0" fontId="18" fillId="0" borderId="0" xfId="10" applyFont="1" applyFill="1" applyAlignment="1">
      <alignment horizontal="center" vertical="center"/>
    </xf>
    <xf numFmtId="0" fontId="18" fillId="0" borderId="0" xfId="1" applyFont="1" applyFill="1" applyAlignment="1">
      <alignment horizontal="center" vertical="center" wrapText="1"/>
    </xf>
    <xf numFmtId="0" fontId="18" fillId="0" borderId="0" xfId="1" applyFont="1" applyFill="1" applyAlignment="1">
      <alignment horizontal="center" vertical="center"/>
    </xf>
    <xf numFmtId="2" fontId="26" fillId="0" borderId="6" xfId="1" applyNumberFormat="1" applyFont="1" applyFill="1" applyBorder="1" applyAlignment="1">
      <alignment horizontal="center" vertical="center" wrapText="1"/>
    </xf>
    <xf numFmtId="0" fontId="26" fillId="0" borderId="6" xfId="1" applyFont="1" applyFill="1" applyBorder="1" applyAlignment="1">
      <alignment horizontal="center" vertical="center" wrapText="1"/>
    </xf>
    <xf numFmtId="0" fontId="17" fillId="2" borderId="24" xfId="1" applyFont="1" applyFill="1" applyBorder="1" applyAlignment="1">
      <alignment horizontal="center" vertical="center" wrapText="1"/>
    </xf>
    <xf numFmtId="0" fontId="17" fillId="2" borderId="25" xfId="1" applyFont="1" applyFill="1" applyBorder="1" applyAlignment="1">
      <alignment horizontal="center" vertical="center" wrapText="1"/>
    </xf>
    <xf numFmtId="0" fontId="17" fillId="2" borderId="2" xfId="1" applyFont="1" applyFill="1" applyBorder="1" applyAlignment="1">
      <alignment horizontal="center" vertical="center" wrapText="1"/>
    </xf>
    <xf numFmtId="0" fontId="17" fillId="2" borderId="26" xfId="1" applyFont="1" applyFill="1" applyBorder="1" applyAlignment="1">
      <alignment horizontal="center" vertical="center" wrapText="1"/>
    </xf>
    <xf numFmtId="0" fontId="15" fillId="2" borderId="37" xfId="1" applyFont="1" applyFill="1" applyBorder="1" applyAlignment="1">
      <alignment horizontal="center" vertical="center" wrapText="1"/>
    </xf>
    <xf numFmtId="0" fontId="15" fillId="2" borderId="27" xfId="1" applyFont="1" applyFill="1" applyBorder="1" applyAlignment="1">
      <alignment horizontal="center" vertical="center" wrapText="1"/>
    </xf>
    <xf numFmtId="0" fontId="15" fillId="2" borderId="23" xfId="1" applyFont="1" applyFill="1" applyBorder="1" applyAlignment="1">
      <alignment horizontal="center" vertical="center" wrapText="1"/>
    </xf>
    <xf numFmtId="2" fontId="20" fillId="0" borderId="4" xfId="0" applyNumberFormat="1" applyFont="1" applyBorder="1" applyAlignment="1">
      <alignment horizontal="center" vertical="center" wrapText="1"/>
    </xf>
    <xf numFmtId="2" fontId="20" fillId="0" borderId="5" xfId="0" applyNumberFormat="1" applyFont="1" applyBorder="1" applyAlignment="1">
      <alignment horizontal="center" vertical="center" wrapText="1"/>
    </xf>
    <xf numFmtId="2" fontId="20" fillId="0" borderId="3" xfId="0" applyNumberFormat="1" applyFont="1" applyBorder="1" applyAlignment="1">
      <alignment horizontal="center" vertical="center" wrapText="1"/>
    </xf>
    <xf numFmtId="0" fontId="18" fillId="2" borderId="20" xfId="1" applyFont="1" applyFill="1" applyBorder="1" applyAlignment="1">
      <alignment horizontal="right" vertical="center" wrapText="1"/>
    </xf>
    <xf numFmtId="0" fontId="18" fillId="2" borderId="12" xfId="1" applyFont="1" applyFill="1" applyBorder="1" applyAlignment="1">
      <alignment horizontal="right" vertical="center" wrapText="1"/>
    </xf>
    <xf numFmtId="0" fontId="35" fillId="0" borderId="0" xfId="0" applyFont="1" applyBorder="1" applyAlignment="1">
      <alignment horizontal="left" wrapText="1"/>
    </xf>
    <xf numFmtId="0" fontId="34" fillId="0" borderId="2" xfId="24" applyFont="1" applyBorder="1" applyAlignment="1">
      <alignment horizontal="center" vertical="center" wrapText="1"/>
    </xf>
    <xf numFmtId="0" fontId="18" fillId="0" borderId="0" xfId="4" applyFont="1" applyFill="1" applyAlignment="1">
      <alignment horizontal="center" vertical="center"/>
    </xf>
    <xf numFmtId="0" fontId="32" fillId="0" borderId="0" xfId="24" applyFont="1" applyAlignment="1">
      <alignment horizontal="center" vertical="center" wrapText="1"/>
    </xf>
    <xf numFmtId="0" fontId="26" fillId="0" borderId="0" xfId="24" applyFont="1" applyAlignment="1">
      <alignment horizontal="center" vertical="center" wrapText="1"/>
    </xf>
    <xf numFmtId="2" fontId="26" fillId="0" borderId="0" xfId="1" applyNumberFormat="1" applyFont="1" applyFill="1" applyBorder="1" applyAlignment="1">
      <alignment horizontal="center" vertical="center" wrapText="1"/>
    </xf>
    <xf numFmtId="0" fontId="26" fillId="0" borderId="0" xfId="1" applyFont="1" applyFill="1" applyBorder="1" applyAlignment="1">
      <alignment horizontal="center" vertical="center" wrapText="1"/>
    </xf>
    <xf numFmtId="0" fontId="17" fillId="2" borderId="10" xfId="1" applyFont="1" applyFill="1" applyBorder="1" applyAlignment="1">
      <alignment horizontal="center" vertical="center" wrapText="1"/>
    </xf>
    <xf numFmtId="0" fontId="17" fillId="2" borderId="0" xfId="1" applyFont="1" applyFill="1" applyBorder="1" applyAlignment="1">
      <alignment horizontal="center" vertical="center" wrapText="1"/>
    </xf>
    <xf numFmtId="0" fontId="17" fillId="2" borderId="11" xfId="1" applyFont="1" applyFill="1" applyBorder="1" applyAlignment="1">
      <alignment horizontal="center" vertical="center" wrapText="1"/>
    </xf>
    <xf numFmtId="164" fontId="0" fillId="0" borderId="0" xfId="7" applyFont="1"/>
  </cellXfs>
  <cellStyles count="30">
    <cellStyle name="Обычный" xfId="0" builtinId="0"/>
    <cellStyle name="Обычный 2" xfId="2"/>
    <cellStyle name="Обычный 2 2" xfId="22"/>
    <cellStyle name="Обычный 2 2 2" xfId="12"/>
    <cellStyle name="Обычный 2 3 3" xfId="24"/>
    <cellStyle name="Обычный 3 2" xfId="5"/>
    <cellStyle name="Обычный 4 2" xfId="1"/>
    <cellStyle name="Обычный 7" xfId="4"/>
    <cellStyle name="Обычный 7 2" xfId="14"/>
    <cellStyle name="Обычный 7 2 2" xfId="25"/>
    <cellStyle name="Обычный 7 2 3" xfId="29"/>
    <cellStyle name="Обычный 7 3 2" xfId="10"/>
    <cellStyle name="Обычный 7 3 2 2" xfId="19"/>
    <cellStyle name="Обычный 7 3 2 3" xfId="26"/>
    <cellStyle name="Обычный 7 4" xfId="23"/>
    <cellStyle name="Обычный 7 5" xfId="6"/>
    <cellStyle name="Обычный 7 5 2" xfId="8"/>
    <cellStyle name="Обычный 7 5 2 2" xfId="9"/>
    <cellStyle name="Обычный 7 5 2 2 2" xfId="18"/>
    <cellStyle name="Обычный 7 5 2 3" xfId="17"/>
    <cellStyle name="Обычный 7 5 3" xfId="11"/>
    <cellStyle name="Обычный 7 5 3 2" xfId="20"/>
    <cellStyle name="Обычный 7 5 4" xfId="15"/>
    <cellStyle name="Процентный" xfId="27" builtinId="5"/>
    <cellStyle name="Финансовый" xfId="7" builtinId="3"/>
    <cellStyle name="Финансовый 2" xfId="13"/>
    <cellStyle name="Финансовый 2 2" xfId="21"/>
    <cellStyle name="Финансовый 3" xfId="16"/>
    <cellStyle name="Финансовый 3 2" xfId="28"/>
    <cellStyle name="Финансовый 4" xfId="3"/>
  </cellStyles>
  <dxfs count="2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bgColor indexed="65"/>
        </patternFill>
      </fill>
    </dxf>
    <dxf>
      <font>
        <color auto="1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bgColor indexed="65"/>
        </patternFill>
      </fill>
    </dxf>
    <dxf>
      <font>
        <color auto="1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bgColor indexed="65"/>
        </patternFill>
      </fill>
    </dxf>
    <dxf>
      <font>
        <color auto="1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bgColor indexed="65"/>
        </patternFill>
      </fill>
    </dxf>
    <dxf>
      <font>
        <color auto="1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bgColor indexed="65"/>
        </patternFill>
      </fill>
    </dxf>
    <dxf>
      <font>
        <color auto="1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5.xml"/><Relationship Id="rId39" Type="http://schemas.openxmlformats.org/officeDocument/2006/relationships/externalLink" Target="externalLinks/externalLink18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13.xml"/><Relationship Id="rId42" Type="http://schemas.openxmlformats.org/officeDocument/2006/relationships/externalLink" Target="externalLinks/externalLink21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externalLink" Target="externalLinks/externalLink8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32" Type="http://schemas.openxmlformats.org/officeDocument/2006/relationships/externalLink" Target="externalLinks/externalLink11.xml"/><Relationship Id="rId37" Type="http://schemas.openxmlformats.org/officeDocument/2006/relationships/externalLink" Target="externalLinks/externalLink16.xml"/><Relationship Id="rId40" Type="http://schemas.openxmlformats.org/officeDocument/2006/relationships/externalLink" Target="externalLinks/externalLink19.xml"/><Relationship Id="rId45" Type="http://schemas.openxmlformats.org/officeDocument/2006/relationships/externalLink" Target="externalLinks/externalLink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externalLink" Target="externalLinks/externalLink7.xml"/><Relationship Id="rId36" Type="http://schemas.openxmlformats.org/officeDocument/2006/relationships/externalLink" Target="externalLinks/externalLink15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0.xml"/><Relationship Id="rId44" Type="http://schemas.openxmlformats.org/officeDocument/2006/relationships/externalLink" Target="externalLinks/externalLink2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externalLink" Target="externalLinks/externalLink6.xml"/><Relationship Id="rId30" Type="http://schemas.openxmlformats.org/officeDocument/2006/relationships/externalLink" Target="externalLinks/externalLink9.xml"/><Relationship Id="rId35" Type="http://schemas.openxmlformats.org/officeDocument/2006/relationships/externalLink" Target="externalLinks/externalLink14.xml"/><Relationship Id="rId43" Type="http://schemas.openxmlformats.org/officeDocument/2006/relationships/externalLink" Target="externalLinks/externalLink22.xml"/><Relationship Id="rId48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33" Type="http://schemas.openxmlformats.org/officeDocument/2006/relationships/externalLink" Target="externalLinks/externalLink12.xml"/><Relationship Id="rId38" Type="http://schemas.openxmlformats.org/officeDocument/2006/relationships/externalLink" Target="externalLinks/externalLink17.xml"/><Relationship Id="rId46" Type="http://schemas.openxmlformats.org/officeDocument/2006/relationships/externalLink" Target="externalLinks/externalLink25.xml"/><Relationship Id="rId20" Type="http://schemas.openxmlformats.org/officeDocument/2006/relationships/worksheet" Target="worksheets/sheet20.xml"/><Relationship Id="rId41" Type="http://schemas.openxmlformats.org/officeDocument/2006/relationships/externalLink" Target="externalLinks/externalLink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27</xdr:row>
      <xdr:rowOff>0</xdr:rowOff>
    </xdr:from>
    <xdr:to>
      <xdr:col>4</xdr:col>
      <xdr:colOff>1082816</xdr:colOff>
      <xdr:row>38</xdr:row>
      <xdr:rowOff>222252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1B0E6F9F-4896-4D6D-A1CA-652AA0A04C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82200"/>
          <a:ext cx="7486791" cy="38893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1174751</xdr:colOff>
      <xdr:row>27</xdr:row>
      <xdr:rowOff>47625</xdr:rowOff>
    </xdr:from>
    <xdr:to>
      <xdr:col>16</xdr:col>
      <xdr:colOff>1145269</xdr:colOff>
      <xdr:row>45</xdr:row>
      <xdr:rowOff>323999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E53B2D60-5C29-4E13-8421-E9B8F5CCC0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05151" y="10029825"/>
          <a:ext cx="7520668" cy="62771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1156900</xdr:colOff>
      <xdr:row>27</xdr:row>
      <xdr:rowOff>1</xdr:rowOff>
    </xdr:from>
    <xdr:to>
      <xdr:col>10</xdr:col>
      <xdr:colOff>911679</xdr:colOff>
      <xdr:row>57</xdr:row>
      <xdr:rowOff>15876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027AA5C1-BE37-4F43-9841-EC5C4DBA6B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9625" y="9982201"/>
          <a:ext cx="7774829" cy="10017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30</xdr:row>
      <xdr:rowOff>0</xdr:rowOff>
    </xdr:from>
    <xdr:to>
      <xdr:col>4</xdr:col>
      <xdr:colOff>1068302</xdr:colOff>
      <xdr:row>41</xdr:row>
      <xdr:rowOff>147412</xdr:rowOff>
    </xdr:to>
    <xdr:pic>
      <xdr:nvPicPr>
        <xdr:cNvPr id="5" name="Рисунок 4">
          <a:extLst>
            <a:ext uri="{FF2B5EF4-FFF2-40B4-BE49-F238E27FC236}">
              <a16:creationId xmlns:a16="http://schemas.microsoft.com/office/drawing/2014/main" id="{FDA58014-E439-4593-9E33-427523A40D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620250"/>
          <a:ext cx="7472277" cy="3814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24947</xdr:colOff>
      <xdr:row>30</xdr:row>
      <xdr:rowOff>47625</xdr:rowOff>
    </xdr:from>
    <xdr:to>
      <xdr:col>16</xdr:col>
      <xdr:colOff>1194255</xdr:colOff>
      <xdr:row>48</xdr:row>
      <xdr:rowOff>201534</xdr:rowOff>
    </xdr:to>
    <xdr:pic>
      <xdr:nvPicPr>
        <xdr:cNvPr id="6" name="Рисунок 5">
          <a:extLst>
            <a:ext uri="{FF2B5EF4-FFF2-40B4-BE49-F238E27FC236}">
              <a16:creationId xmlns:a16="http://schemas.microsoft.com/office/drawing/2014/main" id="{D247A8D7-113B-412A-B7E4-E433B798BB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64997" y="9667875"/>
          <a:ext cx="7500258" cy="61546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1145561</xdr:colOff>
      <xdr:row>30</xdr:row>
      <xdr:rowOff>1</xdr:rowOff>
    </xdr:from>
    <xdr:to>
      <xdr:col>10</xdr:col>
      <xdr:colOff>884465</xdr:colOff>
      <xdr:row>59</xdr:row>
      <xdr:rowOff>151948</xdr:rowOff>
    </xdr:to>
    <xdr:pic>
      <xdr:nvPicPr>
        <xdr:cNvPr id="7" name="Рисунок 6">
          <a:extLst>
            <a:ext uri="{FF2B5EF4-FFF2-40B4-BE49-F238E27FC236}">
              <a16:creationId xmlns:a16="http://schemas.microsoft.com/office/drawing/2014/main" id="{8DAE77C4-2DF4-45A8-9D34-A2869F442E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46361" y="9620251"/>
          <a:ext cx="7758954" cy="98198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27</xdr:row>
      <xdr:rowOff>0</xdr:rowOff>
    </xdr:from>
    <xdr:to>
      <xdr:col>4</xdr:col>
      <xdr:colOff>924066</xdr:colOff>
      <xdr:row>38</xdr:row>
      <xdr:rowOff>222251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C8D8B371-3624-474F-B8D7-837D1536B0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677775"/>
          <a:ext cx="7486791" cy="38893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1174751</xdr:colOff>
      <xdr:row>27</xdr:row>
      <xdr:rowOff>47625</xdr:rowOff>
    </xdr:from>
    <xdr:to>
      <xdr:col>16</xdr:col>
      <xdr:colOff>827769</xdr:colOff>
      <xdr:row>45</xdr:row>
      <xdr:rowOff>323998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AD62FA1A-3694-4138-AE90-1385B03A71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05151" y="12725400"/>
          <a:ext cx="7520668" cy="62771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1156900</xdr:colOff>
      <xdr:row>27</xdr:row>
      <xdr:rowOff>1</xdr:rowOff>
    </xdr:from>
    <xdr:to>
      <xdr:col>10</xdr:col>
      <xdr:colOff>864054</xdr:colOff>
      <xdr:row>57</xdr:row>
      <xdr:rowOff>15875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E53820F6-C274-4E88-9A53-DD4A0A632A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9625" y="12677776"/>
          <a:ext cx="7774829" cy="100171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\PLAN\&#1082;&#1086;&#1084;&#1087;&#1100;&#1102;&#1090;&#1077;&#1088;\&#1051;&#1077;&#1085;&#1072;\&#1044;&#1086;&#1083;&#1075;&#1080;\123\&#1044;&#1086;&#1075;&#1086;&#1074;&#1086;&#1088;&#1072;\&#1048;&#1085;&#1078;&#1043;&#1077;&#1086;&#1055;&#1088;&#1086;&#1077;&#1082;&#1090;\2010\&#1057;&#1086;&#1095;&#1080;\&#1044;&#1054;&#1053;&#1048;&#1053;&#1042;&#1045;&#1057;&#1058;\&#1057;&#1052;&#1045;&#1058;&#1067;\&#1057;&#1084;&#1077;&#1090;&#1099;%20&#1088;&#1072;&#1073;&#1086;&#1095;&#1080;&#1077;\2008\&#1089;&#1084;&#1077;&#1090;&#1072;%20&#1075;&#1077;&#1086;&#1083;%20&#1042;&#1086;&#1083;&#1075;&#1072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server\work\Birykova\&#1055;&#1056;&#1054;&#1063;&#1048;&#1045;-2009\5141-09_&#1056;&#1091;&#1073;&#1083;&#1077;&#1074;&#1086;-&#1040;&#1088;&#1093;&#1072;&#1085;&#1075;&#1077;&#1083;&#1100;&#1089;&#1082;&#1086;&#1077;_&#1044;&#1086;&#1088;&#1086;&#1075;&#1080;_&#1080;_&#1048;&#1085;&#1078;.&#1082;&#1086;&#1084;_&#1064;&#1091;&#1089;&#1090;&#1086;&#1074;&#1072;\&#1054;&#1090;&#1087;&#1088;&#1072;&#1074;&#1083;&#1077;&#1085;&#1086;_&#1089;&#1086;%20&#1089;&#1084;&#1077;&#1090;&#1072;&#1084;&#1080;\&#1057;&#1055;\5141-09%20&#1056;&#1091;&#1073;&#1083;&#1105;&#1074;&#1086;-&#1040;&#1088;&#1093;&#1072;&#1085;&#1075;&#1077;&#1083;&#1100;&#1089;&#1082;&#1086;&#1077;%20&#1089;&#1077;&#1090;&#1080;%20&#1076;&#1086;&#1075;%20&#1055;%20&#1080;%20%20&#1056;&#1044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C1\iksid_doc\Users\tolkacheva_li\AppData\Local\Microsoft\Windows\Temporary%20Internet%20Files\Content.Outlook\O9H9XN8I\5794-14\5794-14_&#1044;&#1054;&#1043;&#1054;&#1042;&#1054;&#1056;_&#1055;&#1054;&#1044;&#1055;&#1048;&#1057;&#1040;&#1053;!!!!!\5794-14%20&#1050;&#1072;&#1073;&#1077;&#1083;&#1100;&#1085;&#1099;&#1081;%20&#1082;&#1086;&#1083;&#1083;&#1077;&#1082;&#1090;&#1086;&#1088;%20&#1086;&#1090;%20&#1055;&#1057;%20&#1052;&#1077;&#1097;&#1072;&#1085;&#1089;&#1082;&#1072;&#110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vk.ru\MVK\Users\tolkacheva_li\AppData\Local\Microsoft\Windows\Temporary%20Internet%20Files\Content.Outlook\O9H9XN8I\5794-14\5794-14_&#1044;&#1054;&#1043;&#1054;&#1042;&#1054;&#1056;_&#1055;&#1054;&#1044;&#1055;&#1048;&#1057;&#1040;&#1053;!!!!!\5794-14%20&#1050;&#1072;&#1073;&#1077;&#1083;&#1100;&#1085;&#1099;&#1081;%20&#1082;&#1086;&#1083;&#1083;&#1077;&#1082;&#1090;&#1086;&#1088;%20&#1086;&#1090;%20&#1055;&#1057;%20&#1052;&#1077;&#1097;&#1072;&#1085;&#1089;&#1082;&#1072;&#1103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SP\DATA$\Birykova\&#1055;&#1056;&#1054;&#1063;&#1048;&#1045;-2009\5148-09_&#1056;&#1091;&#1073;&#1083;&#1077;&#1074;&#1086;-&#1040;&#1088;&#1093;&#1072;&#1085;&#1075;&#1077;&#1083;&#1100;&#1089;&#1082;&#1086;&#1077;_&#1055;&#1077;&#1096;.&#1087;&#1077;&#1088;.&#8470;1_&#1046;&#1072;&#1082;&#1086;&#1084;&#1080;&#1085;&#1072;\&#1087;&#1086;%20&#1079;&#1072;&#1084;&#1077;&#1095;&#1072;&#1085;&#1080;&#1103;&#1084;%20&#1079;&#1072;&#1082;&#1072;&#1079;&#1095;&#1080;&#1082;&#1072;%2024.07.09\&#1089;&#1084;&#1077;&#1090;&#1072;%20&#1054;&#1044;&#1044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erver2\&#1087;&#1101;&#1086;\Birykova\&#1055;&#1056;&#1054;&#1063;&#1048;&#1045;-2009\5148-09_&#1056;&#1091;&#1073;&#1083;&#1077;&#1074;&#1086;-&#1040;&#1088;&#1093;&#1072;&#1085;&#1075;&#1077;&#1083;&#1100;&#1089;&#1082;&#1086;&#1077;_&#1055;&#1077;&#1096;.&#1087;&#1077;&#1088;.&#8470;1_&#1046;&#1072;&#1082;&#1086;&#1084;&#1080;&#1085;&#1072;\&#1087;&#1086;%20&#1079;&#1072;&#1084;&#1077;&#1095;&#1072;&#1085;&#1080;&#1103;&#1084;%20&#1079;&#1072;&#1082;&#1072;&#1079;&#1095;&#1080;&#1082;&#1072;%2024.07.09\&#1089;&#1084;&#1077;&#1090;&#1072;%20&#1054;&#1044;&#1044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\PLAN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server\work\Birykova\&#1055;&#1056;&#1054;&#1063;&#1048;&#1045;-2009\5131-09_&#1056;&#1091;&#1073;&#1083;&#1077;&#1074;&#1086;-&#1040;&#1088;&#1093;&#1072;&#1085;&#1075;&#1077;&#1083;&#1100;&#1089;&#1082;&#1086;&#1077;_&#1044;&#1086;&#1088;&#1086;&#1075;&#1080;%20&#1080;%20&#1048;&#1050;%20&#1052;&#1072;&#1075;-&#1083;&#1100;%20&#8470;%2014,15_&#1064;&#1091;&#1089;&#1090;&#1086;&#1074;&#1072;\&#1054;&#1090;&#1087;&#1088;&#1072;&#1074;&#1083;&#1077;&#1085;&#1086;_&#1089;&#1086;%20&#1089;&#1084;&#1077;&#1090;&#1072;&#1084;&#1080;\&#1057;&#1055;\5131-09%20&#1056;&#1091;&#1073;&#1083;&#1105;&#1074;&#1086;-&#1040;&#1088;&#1093;&#1072;&#1085;&#1075;&#1077;&#1083;&#1100;&#1089;&#1082;&#1086;&#1077;%20&#1089;&#1077;&#1090;&#1080;%20&#1076;&#1086;&#1075;%20&#1055;%20&#1080;%20%20&#1056;&#104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C1\iksid_doc\Documents%20and%20Settings\Danshina_Z\&#1056;&#1072;&#1073;&#1086;&#1095;&#1080;&#1081;%20&#1089;&#1090;&#1086;&#1083;\&#1057;&#1083;&#1072;&#1074;&#1103;&#1085;&#1089;&#1082;&#1080;&#1081;%20&#1073;-&#1088;%20&#1057;&#1052;&#1045;&#1058;&#1040;\&#1056;&#1072;&#1089;&#1087;&#1077;&#1095;&#1072;&#1090;&#1072;&#1085;&#1086;\&#1057;&#1083;&#1072;&#1074;&#1103;&#1085;&#1089;&#1082;&#1080;&#1081;%20&#1073;&#1091;&#1083;&#1100;&#1074;&#1072;&#1088;%20&#1085;&#1072;%20&#1076;&#1086;&#1075;.%20&#1054;&#1044;&#1044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erver2\&#1087;&#1101;&#1086;\Documents%20and%20Settings\Sukhareva_I\Local%20Settings\Temp\10264-11_&#1057;&#1085;&#1077;&#1075;&#1086;&#1089;&#1087;&#1083;&#1072;&#1074;%20&#1042;&#1086;&#1083;&#1086;&#1075;&#1086;&#1076;&#1089;&#1082;&#1080;&#1081;%20&#1087;&#1088;&#1086;&#1077;&#1079;&#1076;%20%20&#1101;&#1082;&#1089;&#1087;&#1083;&#1091;&#1072;&#1090;&#1072;&#1094;&#1080;&#1103;%20&#1076;&#1086;&#1075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\PLAN\Macros\Ma&#1089;ros-&#1058;&#1055;\MacrosFiles-&#1058;&#1055;\MTP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\PLAN\Users\tolkacheva_li\AppData\Local\Microsoft\Windows\Temporary%20Internet%20Files\Content.Outlook\O9H9XN8I\5794-14\5794-14_&#1044;&#1054;&#1043;&#1054;&#1042;&#1054;&#1056;_&#1055;&#1054;&#1044;&#1055;&#1048;&#1057;&#1040;&#1053;!!!!!\5794-14%20&#1050;&#1072;&#1073;&#1077;&#1083;&#1100;&#1085;&#1099;&#1081;%20&#1082;&#1086;&#1083;&#1083;&#1077;&#1082;&#1090;&#1086;&#1088;%20&#1086;&#1090;%20&#1055;&#1057;%20&#1052;&#1077;&#1097;&#1072;&#1085;&#1089;&#1082;&#1072;&#1103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\PLAN\My%20documents\&#1058;&#1077;&#1082;&#1091;&#1097;&#1080;&#1077;%20&#1073;&#1072;&#1079;&#1099;\&#1041;&#1053;&#1055;_&#1090;&#1077;&#1082;&#1091;&#1097;&#1072;&#1103;%20&#1073;&#1072;&#1079;&#107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SP\DATA$\Birykova\&#1055;&#1056;&#1054;&#1063;&#1048;&#1045;-2014\&#1054;&#1073;&#1098;&#1077;&#1082;&#1090;&#1099;%20&#1052;&#1054;&#1069;&#1050;\5818-14_&#1051;&#1091;&#1073;&#1103;&#1085;&#1082;&#1072;\5818-14%20&#1085;&#1072;%20&#1076;&#1086;&#1075;&#1086;&#1074;&#1086;&#1088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piter\Kotel\&#1056;&#1072;&#1073;&#1086;&#1090;&#1072;\&#1044;&#1086;&#1075;&#1086;&#1074;&#1086;&#1088;&#1072;%202010\&#1050;&#1086;&#1084;&#1084;&#1077;&#1088;&#1095;&#1077;&#1089;&#1082;&#1080;&#1077;%20&#1087;&#1088;&#1077;&#1076;&#1083;&#1086;&#1078;&#1077;&#1085;&#1080;&#1103;\&#1053;&#1086;&#1074;&#1086;&#1074;&#1083;&#1072;&#1076;&#1099;&#1082;&#1080;&#1085;&#1089;&#1082;&#1080;&#1081;\&#1055;&#1088;&#1086;&#1084;&#1086;&#1089;\&#1054;&#1044;&#1044;%20&#1101;&#1082;&#1089;&#1087;&#1083;&#1091;&#1072;&#1090;&#1072;&#1094;&#1080;&#1103;%20&#1089;&#1090;&#1072;&#1076;&#1080;&#1103;%20&#1056;&#1044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server\work\Birykova\&#1055;&#1056;&#1054;&#1063;&#1048;&#1045;-2008\5103-08_&#1055;&#1072;&#1088;&#1082;_&#1061;&#1091;&#1072;&#1084;&#1080;&#1085;_&#1042;&#1099;&#1085;&#1086;&#1089;_&#1080;&#1082;_3_&#1091;&#1095;_&#1050;&#1080;&#1090;&#1072;&#1081;&#1089;&#1082;&#1080;&#1081;_&#1076;&#1077;&#1083;&#1086;&#1074;&#1086;&#1081;_&#1094;&#1077;&#1085;&#1090;&#1088;\5103-08_&#1054;&#1044;&#1044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\PLAN\Temp\Rar$DI00.781\&#1048;&#1079;&#1099;&#1089;&#1082;&#1072;&#1085;&#1080;&#1103;\&#1075;&#1077;&#1086;&#1083;-&#1048;&#1082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\PLAN\&#1043;&#1045;&#1054;&#1057;&#1052;&#1045;&#1058;&#1040;\&#1056;&#1040;&#1057;&#1063;&#1045;&#1058;%20&#1057;&#1052;&#1045;&#1058;&#1067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erver2\&#1087;&#1101;&#1086;\Birykova\&#1055;&#1056;&#1054;&#1063;&#1048;&#1045;-2012\5434-12_&#1052;&#1048;&#1055;_&#1058;&#1088;&#1072;&#1085;&#1089;&#1087;.&#1088;&#1072;&#1079;&#1074;&#1103;&#1079;&#1082;&#1072;_&#1052;&#1050;&#1040;&#1044;_&#1052;&#1080;&#1095;&#1091;&#1088;&#1080;&#1085;&#1089;&#1082;&#1080;&#1081;%20&#1087;&#1088;\&#1057;&#1084;&#1077;&#1090;&#1099;_&#1087;&#1088;&#1086;&#1095;&#1080;&#1077;\74%20-%20&#1054;&#1044;&#104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Лист2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CK1"/>
      <sheetName val="Амур ДОН"/>
      <sheetName val="Opex personnel (Term facs)"/>
      <sheetName val="Лист1"/>
      <sheetName val="КП (2)"/>
      <sheetName val="Calc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в работу"/>
      <sheetName val="трансформация1"/>
      <sheetName val="breakdown"/>
      <sheetName val="Destination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Настройки"/>
      <sheetName val="A54НДС"/>
      <sheetName val="УП _2004"/>
      <sheetName val="ЭХЗ"/>
      <sheetName val="Должности"/>
      <sheetName val="Смета-Т"/>
      <sheetName val="АЧ"/>
      <sheetName val=""/>
      <sheetName val="Расчет 2"/>
      <sheetName val="Смета №1"/>
      <sheetName val="Исходные"/>
      <sheetName val="BACT"/>
      <sheetName val="База Геодезия"/>
      <sheetName val="База Геология"/>
      <sheetName val="6"/>
      <sheetName val="5.1"/>
      <sheetName val="Настройка"/>
      <sheetName val="РС"/>
      <sheetName val="Хаттон 90.90 Femco"/>
      <sheetName val="См3 СЦБ-зап"/>
      <sheetName val="СметаСводная 1 оч"/>
      <sheetName val="Общая часть"/>
      <sheetName val="ОПС"/>
      <sheetName val="ЛЧ"/>
      <sheetName val="Тестовый"/>
      <sheetName val="3.1"/>
      <sheetName val="Leistungsakt"/>
      <sheetName val="К"/>
      <sheetName val="ПД"/>
      <sheetName val="Курс доллара"/>
      <sheetName val="Смета 2"/>
      <sheetName val="3.1 ТХ"/>
      <sheetName val="Табл38-7"/>
      <sheetName val="БП НОВЫЙ"/>
      <sheetName val="№5 СУБ Инж защ"/>
      <sheetName val="2003г."/>
      <sheetName val="Справочные данные"/>
      <sheetName val="р_Волхов1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Б_Сат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Данные_для_расчёта_сметы1"/>
      <sheetName val="свод_31"/>
      <sheetName val="ПСП_1"/>
      <sheetName val="Прибыль_опл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мер_расчета1"/>
      <sheetName val="свод_21"/>
      <sheetName val="СМЕТА_проект1"/>
      <sheetName val="Сводная_смета1"/>
      <sheetName val="Разработка_проекта1"/>
      <sheetName val="См_1_наруж_водопровод1"/>
      <sheetName val="Кл-р_SysTel1"/>
      <sheetName val="КП_Прим_(3)1"/>
      <sheetName val="1_31"/>
      <sheetName val="СметаСводная_Рыб1"/>
      <sheetName val="1_2_1-Проект"/>
      <sheetName val="КП_к_снег_Рыбинская"/>
      <sheetName val="Лист_опроса"/>
      <sheetName val="к_84-к_83"/>
      <sheetName val="Коэфф1_"/>
      <sheetName val="Прайс_лист"/>
      <sheetName val="HP_и_оргтехника"/>
      <sheetName val="Зап-3-_СЦБ"/>
      <sheetName val="СметаСводная_Колпино"/>
      <sheetName val="СметаСводная_павильон"/>
      <sheetName val="13_1"/>
      <sheetName val="КП_Мак"/>
      <sheetName val="Амур_ДОН"/>
      <sheetName val="Opex_personnel_(Term_facs)"/>
      <sheetName val="КП_(2)"/>
      <sheetName val="ПДР_ООО_&quot;Юкос_ФБЦ&quot;"/>
      <sheetName val="исходные_данные"/>
      <sheetName val="расчетные_таблицы"/>
      <sheetName val="в_работу"/>
      <sheetName val="КП_НовоКов"/>
      <sheetName val="Калплан_Кра"/>
      <sheetName val="изыскания_2"/>
      <sheetName val="КП_к_ГК"/>
      <sheetName val="Кал_план_Жукова_даты_-_не_надо"/>
      <sheetName val="смета_СИД"/>
      <sheetName val="Данные1кв_1"/>
      <sheetName val="Коэф_КВ1"/>
      <sheetName val="6_52-свод1"/>
      <sheetName val="Ачинский_НПЗ"/>
      <sheetName val="Объемы_работ_по_ПВ"/>
      <sheetName val="Смета_1свод"/>
      <sheetName val="СметаСводная_снег"/>
      <sheetName val="К_рын"/>
      <sheetName val="Капитальные_затраты"/>
      <sheetName val="Свод_объем"/>
      <sheetName val="Дополнительные_параметры"/>
      <sheetName val="Приложение_2"/>
      <sheetName val="Переменные_и_константы"/>
      <sheetName val="УП__2004"/>
      <sheetName val="Книга1"/>
      <sheetName val="расчет вязкости"/>
      <sheetName val="СПЕЦИФИКАЦИЯ"/>
      <sheetName val="кап.ремонт"/>
      <sheetName val="геолог"/>
      <sheetName val="Лист3"/>
      <sheetName val="Base"/>
      <sheetName val="ОДД (стр-во+экспл.)"/>
      <sheetName val="Расч(подряд)"/>
      <sheetName val="база на 21-04-08"/>
      <sheetName val="темп"/>
      <sheetName val="Дополнительные пара_x0000__x0000__x0005__x0000__xde00_"/>
      <sheetName val="СНГ"/>
      <sheetName val="Курс $"/>
      <sheetName val="Ф3П"/>
      <sheetName val="Ф2П"/>
      <sheetName val="Дог_рас"/>
      <sheetName val="КП_СС"/>
      <sheetName val="СметаЗатрат"/>
      <sheetName val="мат"/>
      <sheetName val="отчет эл_эн  2000"/>
      <sheetName val="Расчет_2"/>
      <sheetName val="Смета_№1"/>
      <sheetName val="База_Геодезия"/>
      <sheetName val="База_Геология"/>
      <sheetName val="5_1"/>
      <sheetName val="Хаттон_90_90_Femco"/>
      <sheetName val="См3_СЦБ-зап"/>
      <sheetName val="СметаСводная_1_оч"/>
      <sheetName val="Общая_часть"/>
      <sheetName val="3_1"/>
      <sheetName val="Курс_доллара"/>
      <sheetName val="Смета_2"/>
      <sheetName val="3_1_ТХ"/>
      <sheetName val="БП_НОВЫЙ"/>
      <sheetName val="№5_СУБ_Инж_защ"/>
      <sheetName val="2003г_"/>
      <sheetName val="Справочные_данные"/>
      <sheetName val="ИДвалка"/>
      <sheetName val="мобдемоб"/>
      <sheetName val="Расчет_ССР"/>
      <sheetName val="мат и зч"/>
      <sheetName val="5 Эксп "/>
      <sheetName val="Кал.план Жукова даты - не на/_x0000_"/>
      <sheetName val="Дополнительные пара"/>
      <sheetName val="Дополнительные пара_x0005__xde00_"/>
      <sheetName val="Кал.план Жукова даты - не на/"/>
      <sheetName val="начало"/>
      <sheetName val="сводная лес угвэ"/>
      <sheetName val="Л"/>
      <sheetName val="ОДД_(стр-во+экспл_)"/>
      <sheetName val="Замещение"/>
      <sheetName val="Эл-доп"/>
      <sheetName val="Электрика"/>
      <sheetName val="См_2 Шатурс сети  проект работы"/>
      <sheetName val="БД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свод_2"/>
      <sheetName val="свод_3"/>
      <sheetName val="Зап-3-_СЦБ"/>
      <sheetName val="Данные_для_расчёта_сметы"/>
      <sheetName val="Справка"/>
      <sheetName val="геолог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эл_химз_2"/>
      <sheetName val="геология_2"/>
      <sheetName val="свод_21"/>
      <sheetName val="свод_31"/>
      <sheetName val="Зап-3-_СЦБ1"/>
      <sheetName val="Данные_для_расчёта_сметы1"/>
      <sheetName val="Справочные_данные"/>
      <sheetName val="Коэфф1_1"/>
      <sheetName val="Прайс_лист1"/>
      <sheetName val="Амур_ДОН1"/>
      <sheetName val="кп_ГК"/>
      <sheetName val="Б_Сатка1"/>
      <sheetName val="Исполнение_по_оборуд_1"/>
      <sheetName val="исходные_данные1"/>
      <sheetName val="расчетные_таблицы1"/>
      <sheetName val="УП__20041"/>
      <sheetName val="См3_СЦБ-зап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1_31"/>
      <sheetName val="К_рын1"/>
      <sheetName val="Сводная_смета1"/>
      <sheetName val="к_84-к_831"/>
      <sheetName val="СМЕТА_проект1"/>
      <sheetName val="справ_2"/>
      <sheetName val="Пояснение_"/>
      <sheetName val="См_1_наруж_водопровод1"/>
      <sheetName val="Разработка_проекта1"/>
      <sheetName val="КП_НовоКов1"/>
      <sheetName val="ПДР_ООО_&quot;Юкос_ФБЦ&quot;1"/>
      <sheetName val="Прибыль_опл1"/>
      <sheetName val="3_11"/>
      <sheetName val="Коммерческие_расходы1"/>
      <sheetName val="13_11"/>
      <sheetName val="Лист_опроса1"/>
      <sheetName val="СметаСводная_Колпино1"/>
      <sheetName val="HP_и_оргтехника1"/>
      <sheetName val="СметаСводная_снег1"/>
      <sheetName val="СметаСводная_павильон1"/>
      <sheetName val="Перечень_ИУ1"/>
      <sheetName val="ст_ГТМ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"/>
      <sheetName val="КП_к_ГК"/>
      <sheetName val="Смета_11"/>
      <sheetName val="Таблица_2"/>
      <sheetName val="смета_2_проект__работы"/>
      <sheetName val="Ачинский_НПЗ1"/>
      <sheetName val="СС_замеч_с_ответами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1"/>
      <sheetName val="отчет_эл_эн__20001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уб_подряд1"/>
      <sheetName val="ПСБ_-_ОЭ1"/>
      <sheetName val="Смета_21"/>
      <sheetName val="СметаСводная_1_оч1"/>
      <sheetName val="Перечень_Заказчиков1"/>
      <sheetName val="Капитальные_затраты1"/>
      <sheetName val="Opex_personnel_(Term_facs)1"/>
      <sheetName val="КП_(2)1"/>
      <sheetName val="2_2_1"/>
      <sheetName val="6_3"/>
      <sheetName val="6_7"/>
      <sheetName val="6_3_1_3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смета_СИД"/>
      <sheetName val="ресурсная_вед_"/>
      <sheetName val="р_Волхов1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см_5_ОДД_"/>
      <sheetName val="3труба_(П)"/>
      <sheetName val="Объемы_работ_по_ПВ"/>
      <sheetName val="Таблица_5"/>
      <sheetName val="Таблица_3"/>
      <sheetName val="1_401_2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Source_lists"/>
      <sheetName val="Сводная_"/>
      <sheetName val="7_ТХ_Сети_(кор)"/>
      <sheetName val="Tier_311208"/>
      <sheetName val="PO_Data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лч_и_кам"/>
      <sheetName val="Объем_работ"/>
      <sheetName val="Бл_электр_"/>
      <sheetName val="ТЗ_АСУ-1"/>
      <sheetName val="Виды_работ_АСО"/>
      <sheetName val="таблица_руко_"/>
      <sheetName val="#ССЫЛКА"/>
      <sheetName val="ГАЗ_камаз"/>
      <sheetName val="проектные роли"/>
      <sheetName val="таблица_руко_1"/>
      <sheetName val="эл_химз_3"/>
      <sheetName val="геология_3"/>
      <sheetName val="свод_22"/>
      <sheetName val="свод_32"/>
      <sheetName val="Зап-3-_СЦБ2"/>
      <sheetName val="Данные_для_расчёта_сметы2"/>
      <sheetName val="Справочные_данные1"/>
      <sheetName val="Коэфф1_2"/>
      <sheetName val="Прайс_лист2"/>
      <sheetName val="Амур_ДОН2"/>
      <sheetName val="кп_ГК1"/>
      <sheetName val="Б_Сатка2"/>
      <sheetName val="Исполнение_по_оборуд_2"/>
      <sheetName val="исходные_данные2"/>
      <sheetName val="расчетные_таблицы2"/>
      <sheetName val="УП__20042"/>
      <sheetName val="См3_СЦБ-зап2"/>
      <sheetName val="СметаСводная_Рыб2"/>
      <sheetName val="Смета2_проект__раб_2"/>
      <sheetName val="Production_and_Spend1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Пример_расчета2"/>
      <sheetName val="1_32"/>
      <sheetName val="К_рын2"/>
      <sheetName val="Сводная_смета2"/>
      <sheetName val="к_84-к_832"/>
      <sheetName val="СМЕТА_проект2"/>
      <sheetName val="справ_3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2"/>
      <sheetName val="Прибыль_опл2"/>
      <sheetName val="3_12"/>
      <sheetName val="Коммерческие_расходы2"/>
      <sheetName val="13_12"/>
      <sheetName val="Лист_опроса2"/>
      <sheetName val="СметаСводная_Колпино2"/>
      <sheetName val="HP_и_оргтехника2"/>
      <sheetName val="СметаСводная_снег2"/>
      <sheetName val="СметаСводная_павильон2"/>
      <sheetName val="Перечень_ИУ2"/>
      <sheetName val="ст_ГТМ1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изыскания_21"/>
      <sheetName val="КП_к_ГК1"/>
      <sheetName val="Смета_12"/>
      <sheetName val="Таблица_21"/>
      <sheetName val="смета_2_проект__работы1"/>
      <sheetName val="Ачинский_НПЗ2"/>
      <sheetName val="СС_замеч_с_ответами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Текущие_цены2"/>
      <sheetName val="отчет_эл_эн__20002"/>
      <sheetName val="№5_СУБ_Инж_защ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3_1_ТХ2"/>
      <sheetName val="3_52"/>
      <sheetName val="суб_подряд2"/>
      <sheetName val="ПСБ_-_ОЭ2"/>
      <sheetName val="Смета_22"/>
      <sheetName val="СметаСводная_1_оч2"/>
      <sheetName val="Перечень_Заказчиков2"/>
      <sheetName val="Капитальные_затраты2"/>
      <sheetName val="Opex_personnel_(Term_facs)2"/>
      <sheetName val="КП_(2)2"/>
      <sheetName val="2_2_2"/>
      <sheetName val="6_31"/>
      <sheetName val="6_71"/>
      <sheetName val="6_3_1_31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смета_СИД1"/>
      <sheetName val="ресурсная_вед_1"/>
      <sheetName val="р_Волхов2"/>
      <sheetName val="Калплан_Кра1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сводная (2)"/>
      <sheetName val="Общая_часть1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см_5_ОДД_1"/>
      <sheetName val="эл_химз_4"/>
      <sheetName val="геология_4"/>
      <sheetName val="свод_23"/>
      <sheetName val="свод_33"/>
      <sheetName val="Зап-3-_СЦБ3"/>
      <sheetName val="Данные_для_расчёта_сметы3"/>
      <sheetName val="6_144"/>
      <sheetName val="6_3_14"/>
      <sheetName val="6_204"/>
      <sheetName val="6_4_14"/>
      <sheetName val="6_11_1__сторонние4"/>
      <sheetName val="8_14_КР_(списание)ОПСТИКР4"/>
      <sheetName val="Коэфф1_3"/>
      <sheetName val="Прайс_лист3"/>
      <sheetName val="Справочные_данные2"/>
      <sheetName val="кп_ГК2"/>
      <sheetName val="СметаСводная_Рыб3"/>
      <sheetName val="Смета2_проект__раб_3"/>
      <sheetName val="Production_and_Spend2"/>
      <sheetName val="6_14_КР3"/>
      <sheetName val="Пример_расчета3"/>
      <sheetName val="к_84-к_833"/>
      <sheetName val="СМЕТА_проект3"/>
      <sheetName val="Пояснение_2"/>
      <sheetName val="См_1_наруж_водопровод3"/>
      <sheetName val="Разработка_проекта3"/>
      <sheetName val="КП_НовоКов3"/>
      <sheetName val="13_13"/>
      <sheetName val="Лист_опроса3"/>
      <sheetName val="HP_и_оргтехника3"/>
      <sheetName val="СметаСводная_снег3"/>
      <sheetName val="ст_ГТМ2"/>
      <sheetName val="изыскания_22"/>
      <sheetName val="КП_к_ГК2"/>
      <sheetName val="Смета_13"/>
      <sheetName val="Таблица_22"/>
      <sheetName val="смета_2_проект__работы2"/>
      <sheetName val="Текущие_цены3"/>
      <sheetName val="отчет_эл_эн__20003"/>
      <sheetName val="суб_подряд3"/>
      <sheetName val="ПСБ_-_ОЭ3"/>
      <sheetName val="СметаСводная_1_оч3"/>
      <sheetName val="6_32"/>
      <sheetName val="6_72"/>
      <sheetName val="6_3_1_32"/>
      <sheetName val="свод_(2)2"/>
      <sheetName val="Калплан_ОИ2_Макм_крестики2"/>
      <sheetName val="Св__смета2"/>
      <sheetName val="РБС_ИЗМ12"/>
      <sheetName val="смета_СИД2"/>
      <sheetName val="ресурсная_вед_2"/>
      <sheetName val="Калплан_Кра2"/>
      <sheetName val="6_11_новый2"/>
      <sheetName val="СтрЗапасов_(2)2"/>
      <sheetName val="PwC_Copies_from_old_models_--&gt;2"/>
      <sheetName val="Сравнение_ДПН_факт_06-072"/>
      <sheetName val="НМ_расчеты2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2"/>
      <sheetName val="Табл_22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см_5_ОДД_2"/>
      <sheetName val="таблица_руко "/>
      <sheetName val="Исх."/>
      <sheetName val="3труба_(П)1"/>
      <sheetName val="Объемы_работ_по_ПВ1"/>
      <sheetName val="Таблица_51"/>
      <sheetName val="Таблица_31"/>
      <sheetName val="1_401_2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Source_lists1"/>
      <sheetName val="Сводная_1"/>
      <sheetName val="7_ТХ_Сети_(кор)1"/>
      <sheetName val="Tier_3112081"/>
      <sheetName val="PO_Data1"/>
      <sheetName val="Акт_выбора1"/>
      <sheetName val="См_№7_Эл_1"/>
      <sheetName val="См_№8_Пож_1"/>
      <sheetName val="См_№3_ВиК1"/>
      <sheetName val="Раб_АУ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лч_и_кам1"/>
      <sheetName val="Объем_работ1"/>
      <sheetName val="Бл_электр_1"/>
      <sheetName val="ТЗ_АСУ-11"/>
      <sheetName val="Виды_работ_АСО1"/>
      <sheetName val="таблица_руко_2"/>
      <sheetName val="Амур_ДОН3"/>
      <sheetName val="Б_Сатка3"/>
      <sheetName val="Исполнение_по_оборуд_3"/>
      <sheetName val="исходные_данные3"/>
      <sheetName val="расчетные_таблицы3"/>
      <sheetName val="УП__20043"/>
      <sheetName val="См3_СЦБ-зап3"/>
      <sheetName val="1_33"/>
      <sheetName val="К_рын3"/>
      <sheetName val="Сводная_смета3"/>
      <sheetName val="справ_4"/>
      <sheetName val="ПДР_ООО_&quot;Юкос_ФБЦ&quot;3"/>
      <sheetName val="Прибыль_опл3"/>
      <sheetName val="3_13"/>
      <sheetName val="Коммерческие_расходы3"/>
      <sheetName val="СметаСводная_Колпино3"/>
      <sheetName val="СметаСводная_павильон3"/>
      <sheetName val="Перечень_ИУ3"/>
      <sheetName val="таблица_руководству3"/>
      <sheetName val="Суточная_добыча_за_неделю3"/>
      <sheetName val="Хаттон_90_90_Femco3"/>
      <sheetName val="Таблица_4_АСУТП3"/>
      <sheetName val="Смета_5_2__Кусты25,29,31,653"/>
      <sheetName val="свод_общ3"/>
      <sheetName val="Ачинский_НПЗ3"/>
      <sheetName val="СС_замеч_с_ответами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№5_СУБ_Инж_защ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3_1_ТХ3"/>
      <sheetName val="3_53"/>
      <sheetName val="Смета_23"/>
      <sheetName val="Перечень_Заказчиков3"/>
      <sheetName val="Капитальные_затраты3"/>
      <sheetName val="Opex_personnel_(Term_facs)3"/>
      <sheetName val="КП_(2)3"/>
      <sheetName val="2_2_3"/>
      <sheetName val="Переменные_и_константы3"/>
      <sheetName val="р_Волхов3"/>
      <sheetName val="КП_к_снег_Рыбинская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/>
      <sheetData sheetId="222"/>
      <sheetData sheetId="223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 refreshError="1"/>
      <sheetData sheetId="941" refreshError="1"/>
      <sheetData sheetId="942" refreshError="1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 refreshError="1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 refreshError="1"/>
      <sheetData sheetId="1175" refreshError="1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эл_химз_2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1155"/>
      <sheetName val="Восстановл_Лист37"/>
      <sheetName val="Source lists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аза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эл_химз_3"/>
      <sheetName val="геология_3"/>
      <sheetName val="6_143"/>
      <sheetName val="6_3_13"/>
      <sheetName val="6_203"/>
      <sheetName val="6_4_13"/>
      <sheetName val="6_11_1__сторонние3"/>
      <sheetName val="8_14_КР_(списание)ОПСТИКР3"/>
      <sheetName val="Данные_для_расчёта_сметы2"/>
      <sheetName val="6_14_КР2"/>
      <sheetName val="Пример_расчета2"/>
      <sheetName val="свод_22"/>
      <sheetName val="Зап-3-_СЦБ2"/>
      <sheetName val="СметаСводная_Рыб2"/>
      <sheetName val="13_11"/>
      <sheetName val="Текущие_цены2"/>
      <sheetName val="отчет_эл_эн__20002"/>
      <sheetName val="к_84-к_832"/>
      <sheetName val="Коэфф1_2"/>
      <sheetName val="КП_(2)1"/>
      <sheetName val="6_31"/>
      <sheetName val="6_71"/>
      <sheetName val="6_3_1_31"/>
      <sheetName val="свод_31"/>
      <sheetName val="Смета2_проект__раб_2"/>
      <sheetName val="Смета_12"/>
      <sheetName val="СМЕТА_проект1"/>
      <sheetName val="Production_and_Spend1"/>
      <sheetName val="Прайс_лист2"/>
      <sheetName val="1_31"/>
      <sheetName val="К_рын1"/>
      <sheetName val="Сводная_смета1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1"/>
      <sheetName val="свод_(2)1"/>
      <sheetName val="Калплан_ОИ2_Макм_крестики1"/>
      <sheetName val="СметаСводная_павильон1"/>
      <sheetName val="Св__смета1"/>
      <sheetName val="РБС_ИЗМ11"/>
      <sheetName val="СметаСводная_снег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1"/>
      <sheetName val="Таблица_4_АСУТП1"/>
      <sheetName val="ст_ГТМ1"/>
      <sheetName val="ПДР_ООО_&quot;Юкос_ФБЦ&quot;1"/>
      <sheetName val="исходные_данные1"/>
      <sheetName val="расчетные_таблицы1"/>
      <sheetName val="Амур_ДОН1"/>
      <sheetName val="кп_ГК1"/>
      <sheetName val="Справочные_данные1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2"/>
      <sheetName val="ПСБ_-_ОЭ2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1"/>
      <sheetName val="ресурсная_вед_1"/>
      <sheetName val="р_Волхов1"/>
      <sheetName val="КП_к_ГК1"/>
      <sheetName val="изыскания_21"/>
      <sheetName val="Калплан_Кра1"/>
      <sheetName val="6_11_новый1"/>
      <sheetName val="Opex_personnel_(Term_facs)1"/>
      <sheetName val="Капитальные_затраты1"/>
      <sheetName val="Пояснение_"/>
      <sheetName val="3_11"/>
      <sheetName val="Коммерческие_расходы1"/>
      <sheetName val="смета_2_проект__работы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2_2_1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Source_lists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PO_Data"/>
      <sheetName val="Раб_А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Сметы_за_сопровождение"/>
      <sheetName val="ПС"/>
      <sheetName val="СМ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3_гидромет"/>
      <sheetName val="исх-данные"/>
      <sheetName val="Исх. данные"/>
      <sheetName val="Main list"/>
      <sheetName val="ПД-2.2"/>
      <sheetName val="6"/>
      <sheetName val="1.14"/>
      <sheetName val="1.7"/>
      <sheetName val="#ССЫЛКА"/>
      <sheetName val="СМИС"/>
      <sheetName val="Исх1"/>
      <sheetName val="Промер глуб"/>
      <sheetName val="Пра_x0000_с_лист"/>
      <sheetName val="8"/>
      <sheetName val="Сводный"/>
      <sheetName val="basa"/>
      <sheetName val="Имя"/>
      <sheetName val="кап.ремонт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Обор"/>
      <sheetName val="Приложение 2"/>
      <sheetName val="Должности"/>
      <sheetName val="Лист"/>
      <sheetName val="Исх"/>
      <sheetName val="Исх.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см 5 ОДД "/>
      <sheetName val="ИД ПНР"/>
      <sheetName val="Смета _4ПР ЭХЗ"/>
      <sheetName val="РабПр"/>
      <sheetName val="Расчет №1.1"/>
      <sheetName val="Расчет №2.1"/>
      <sheetName val="эл_химз_4"/>
      <sheetName val="геология_4"/>
      <sheetName val="6_144"/>
      <sheetName val="6_3_14"/>
      <sheetName val="6_204"/>
      <sheetName val="6_4_14"/>
      <sheetName val="6_11_1__сторонние4"/>
      <sheetName val="8_14_КР_(списание)ОПСТИКР4"/>
      <sheetName val="Данные_для_расчёта_сметы3"/>
      <sheetName val="6_14_КР3"/>
      <sheetName val="Текущие_цены3"/>
      <sheetName val="отчет_эл_эн__20003"/>
      <sheetName val="к_84-к_833"/>
      <sheetName val="свод_23"/>
      <sheetName val="Зап-3-_СЦБ3"/>
      <sheetName val="Пример_расчета3"/>
      <sheetName val="СметаСводная_Рыб3"/>
      <sheetName val="13_12"/>
      <sheetName val="Коэфф1_3"/>
      <sheetName val="6_32"/>
      <sheetName val="6_72"/>
      <sheetName val="6_3_1_32"/>
      <sheetName val="КП_(2)2"/>
      <sheetName val="свод_32"/>
      <sheetName val="Смета2_проект__раб_3"/>
      <sheetName val="Смета_13"/>
      <sheetName val="СМЕТА_проект2"/>
      <sheetName val="Production_and_Spend2"/>
      <sheetName val="Прайс_лист3"/>
      <sheetName val="1_32"/>
      <sheetName val="К_рын2"/>
      <sheetName val="Сводная_смета2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2"/>
      <sheetName val="свод_(2)2"/>
      <sheetName val="Калплан_ОИ2_Макм_крестики2"/>
      <sheetName val="СметаСводная_павильон2"/>
      <sheetName val="Св__смета2"/>
      <sheetName val="РБС_ИЗМ12"/>
      <sheetName val="СметаСводная_снег2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2"/>
      <sheetName val="Таблица_4_АСУТП2"/>
      <sheetName val="ст_ГТМ2"/>
      <sheetName val="ПДР_ООО_&quot;Юкос_ФБЦ&quot;2"/>
      <sheetName val="исходные_данные2"/>
      <sheetName val="расчетные_таблицы2"/>
      <sheetName val="Амур_ДОН2"/>
      <sheetName val="кп_ГК2"/>
      <sheetName val="Справочные_данные2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3"/>
      <sheetName val="ПСБ_-_ОЭ3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2"/>
      <sheetName val="ресурсная_вед_2"/>
      <sheetName val="р_Волхов2"/>
      <sheetName val="КП_к_ГК2"/>
      <sheetName val="изыскания_22"/>
      <sheetName val="Калплан_Кра2"/>
      <sheetName val="6_11_новый2"/>
      <sheetName val="Opex_personnel_(Term_facs)2"/>
      <sheetName val="Капитальные_затраты2"/>
      <sheetName val="Пояснение_1"/>
      <sheetName val="3_12"/>
      <sheetName val="Коммерческие_расходы2"/>
      <sheetName val="смета_2_проект__работы1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2_2_2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РС_1"/>
      <sheetName val="Source_lists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PO_Data1"/>
      <sheetName val="Раб_А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КБК_ДПК"/>
      <sheetName val="ТЗ_АСУ-1"/>
      <sheetName val="лч_и_кам"/>
      <sheetName val="ИД_СМР"/>
      <sheetName val="Вспом_"/>
      <sheetName val="Бл_электр_"/>
      <sheetName val="2_Геология"/>
      <sheetName val="Объем_работ"/>
      <sheetName val="Виды_работ_АСО"/>
      <sheetName val="таблица_руко_1"/>
      <sheetName val="ФОТ_для_смет"/>
      <sheetName val="таблица_руко_"/>
      <sheetName val="ЕТС_(ф)"/>
      <sheetName val="Исх__данные"/>
      <sheetName val="Main_list"/>
      <sheetName val="ПД-2_2"/>
      <sheetName val="1_14"/>
      <sheetName val="1_7"/>
      <sheetName val="Промер_глуб"/>
      <sheetName val="Технический лист"/>
      <sheetName val="анализ 2003_2004исполнение МТО"/>
      <sheetName val="SENSITIVITY"/>
      <sheetName val="41"/>
      <sheetName val=" Свод"/>
      <sheetName val="Договорная цена"/>
      <sheetName val="ГАЗ_камаз"/>
      <sheetName val="исключ ЭХЗ"/>
      <sheetName val="БДР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Исходная"/>
      <sheetName val="3 Сл.-структура затрат"/>
      <sheetName val="Пра"/>
      <sheetName val="ПС 110 кВ (доп)"/>
      <sheetName val="Тестовый"/>
      <sheetName val="№2Гидромет."/>
      <sheetName val="№2Геолог"/>
      <sheetName val="№2Геолог с.п."/>
      <sheetName val="№3Экологи (2этап)"/>
      <sheetName val="Panduit"/>
      <sheetName val="const"/>
      <sheetName val="расчеты"/>
      <sheetName val="ПД-2.1"/>
      <sheetName val="Смета 7"/>
      <sheetName val="Прил.5 СС"/>
      <sheetName val="расчет вязкости"/>
      <sheetName val="Сравнение с Finder - ДНС-5"/>
      <sheetName val="таблица_руко "/>
      <sheetName val="эл_химз_5"/>
      <sheetName val="геология_5"/>
      <sheetName val="6_145"/>
      <sheetName val="6_3_15"/>
      <sheetName val="6_205"/>
      <sheetName val="6_4_15"/>
      <sheetName val="6_11_1__сторонние5"/>
      <sheetName val="8_14_КР_(списание)ОПСТИКР5"/>
      <sheetName val="Данные_для_расчёта_сметы4"/>
      <sheetName val="6_14_КР4"/>
      <sheetName val="Пример_расчета4"/>
      <sheetName val="свод_24"/>
      <sheetName val="Зап-3-_СЦБ4"/>
      <sheetName val="СметаСводная_Рыб4"/>
      <sheetName val="13_13"/>
      <sheetName val="Текущие_цены4"/>
      <sheetName val="отчет_эл_эн__20004"/>
      <sheetName val="к_84-к_834"/>
      <sheetName val="Коэфф1_4"/>
      <sheetName val="6_33"/>
      <sheetName val="6_73"/>
      <sheetName val="6_3_1_33"/>
      <sheetName val="КП_(2)3"/>
      <sheetName val="свод_33"/>
      <sheetName val="Смета2_проект__раб_4"/>
      <sheetName val="Смета_14"/>
      <sheetName val="СМЕТА_проект3"/>
      <sheetName val="Production_and_Spend3"/>
      <sheetName val="Прайс_лист4"/>
      <sheetName val="1_33"/>
      <sheetName val="К_рын3"/>
      <sheetName val="Сводная_смета3"/>
      <sheetName val="См_1_наруж_водопровод4"/>
      <sheetName val="Разработка_проекта4"/>
      <sheetName val="КП_НовоКов4"/>
      <sheetName val="СметаСводная_1_оч4"/>
      <sheetName val="Переменные_и_константы3"/>
      <sheetName val="свод_(2)3"/>
      <sheetName val="Калплан_ОИ2_Макм_крестики3"/>
      <sheetName val="СметаСводная_павильон3"/>
      <sheetName val="Св__смета3"/>
      <sheetName val="РБС_ИЗМ13"/>
      <sheetName val="СметаСводная_снег3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3"/>
      <sheetName val="Таблица_4_АСУТП3"/>
      <sheetName val="ст_ГТМ3"/>
      <sheetName val="ПДР_ООО_&quot;Юкос_ФБЦ&quot;3"/>
      <sheetName val="исходные_данные3"/>
      <sheetName val="расчетные_таблицы3"/>
      <sheetName val="Амур_ДОН3"/>
      <sheetName val="кп_ГК3"/>
      <sheetName val="Справочные_данные3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4"/>
      <sheetName val="ПСБ_-_ОЭ4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3"/>
      <sheetName val="ресурсная_вед_3"/>
      <sheetName val="р_Волхов3"/>
      <sheetName val="КП_к_ГК3"/>
      <sheetName val="изыскания_23"/>
      <sheetName val="Калплан_Кра3"/>
      <sheetName val="6_11_новый3"/>
      <sheetName val="Opex_personnel_(Term_facs)3"/>
      <sheetName val="Капитальные_затраты3"/>
      <sheetName val="Пояснение_2"/>
      <sheetName val="3_13"/>
      <sheetName val="Коммерческие_расходы3"/>
      <sheetName val="смета_2_проект__работы2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2_2_3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РС_2"/>
      <sheetName val="Source_lists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PO_Data2"/>
      <sheetName val="Раб_А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ТЗ_АСУ-11"/>
      <sheetName val="лч_и_кам1"/>
      <sheetName val="ИД_СМР1"/>
      <sheetName val="Вспом_1"/>
      <sheetName val="Бл_электр_1"/>
      <sheetName val="2_Геология1"/>
      <sheetName val="Объем_работ1"/>
      <sheetName val="Виды_работ_АСО1"/>
      <sheetName val="ФОТ_для_смет1"/>
      <sheetName val="КБК_ДПК1"/>
      <sheetName val="ЕТС_(ф)1"/>
      <sheetName val="Исх__данные1"/>
      <sheetName val="Main_list1"/>
      <sheetName val="ПД-2_21"/>
      <sheetName val="1_141"/>
      <sheetName val="1_71"/>
      <sheetName val="Индексы"/>
      <sheetName val="сводная (2)"/>
      <sheetName val="Расч(подряд)"/>
      <sheetName val="13_14"/>
      <sheetName val="таблица_руко_2"/>
      <sheetName val="эл_химз_6"/>
      <sheetName val="геология_6"/>
      <sheetName val="6_146"/>
      <sheetName val="6_3_16"/>
      <sheetName val="6_206"/>
      <sheetName val="6_4_16"/>
      <sheetName val="6_11_1__сторонние6"/>
      <sheetName val="8_14_КР_(списание)ОПСТИКР6"/>
      <sheetName val="Данные_для_расчёта_сметы5"/>
      <sheetName val="6_14_КР5"/>
      <sheetName val="Текущие_цены5"/>
      <sheetName val="отчет_эл_эн__20005"/>
      <sheetName val="к_84-к_835"/>
      <sheetName val="свод_25"/>
      <sheetName val="Зап-3-_СЦБ5"/>
      <sheetName val="Пример_расчета5"/>
      <sheetName val="СметаСводная_Рыб5"/>
      <sheetName val="Коэфф1_5"/>
      <sheetName val="6_34"/>
      <sheetName val="6_74"/>
      <sheetName val="6_3_1_34"/>
      <sheetName val="КП_(2)4"/>
      <sheetName val="свод_34"/>
      <sheetName val="Смета2_проект__раб_5"/>
      <sheetName val="Смета_15"/>
      <sheetName val="СМЕТА_проект4"/>
      <sheetName val="Production_and_Spend4"/>
      <sheetName val="Прайс_лист5"/>
      <sheetName val="1_34"/>
      <sheetName val="К_рын4"/>
      <sheetName val="Сводная_смета4"/>
      <sheetName val="См_1_наруж_водопровод5"/>
      <sheetName val="Разработка_проекта5"/>
      <sheetName val="КП_НовоКов5"/>
      <sheetName val="СметаСводная_1_оч5"/>
      <sheetName val="Переменные_и_константы4"/>
      <sheetName val="свод_(2)4"/>
      <sheetName val="Калплан_ОИ2_Макм_крестики4"/>
      <sheetName val="СметаСводная_павильон4"/>
      <sheetName val="Св__смета4"/>
      <sheetName val="РБС_ИЗМ14"/>
      <sheetName val="СметаСводная_снег4"/>
      <sheetName val="Лист_опроса4"/>
      <sheetName val="Исполнение__освоение_по_закупк4"/>
      <sheetName val="Исполнение_для_Ускова4"/>
      <sheetName val="Выборка_по_отсыпкам4"/>
      <sheetName val="ИП__отсыпки_4"/>
      <sheetName val="ИП__отсыпки_ФОТ_диз_т_4"/>
      <sheetName val="ИП__отсыпки___выборка_4"/>
      <sheetName val="Исполнение_по_оборуд_4"/>
      <sheetName val="Исполнение_по_оборуд___2_4"/>
      <sheetName val="Исполнение_сжато4"/>
      <sheetName val="Форма_для_бурения4"/>
      <sheetName val="Форма_для_КС4"/>
      <sheetName val="Форма_для_ГР4"/>
      <sheetName val="Смета_1свод4"/>
      <sheetName val="таблица_руководству4"/>
      <sheetName val="Суточная_добыча_за_неделю4"/>
      <sheetName val="Прибыль_опл4"/>
      <sheetName val="№5_СУБ_Инж_защ4"/>
      <sheetName val="HP_и_оргтехника4"/>
      <sheetName val="Таблица_24"/>
      <sheetName val="Таблица_4_АСУТП4"/>
      <sheetName val="ст_ГТМ4"/>
      <sheetName val="ПДР_ООО_&quot;Юкос_ФБЦ&quot;4"/>
      <sheetName val="исходные_данные4"/>
      <sheetName val="расчетные_таблицы4"/>
      <sheetName val="Амур_ДОН4"/>
      <sheetName val="кп_ГК4"/>
      <sheetName val="Справочные_данные4"/>
      <sheetName val="Б_Сатка4"/>
      <sheetName val="справ_5"/>
      <sheetName val="Перечень_ИУ4"/>
      <sheetName val="3_1_ТХ4"/>
      <sheetName val="СметаСводная_Колпино4"/>
      <sheetName val="3_54"/>
      <sheetName val="суб_подряд5"/>
      <sheetName val="ПСБ_-_ОЭ5"/>
      <sheetName val="Смета_24"/>
      <sheetName val="Ачинский_НПЗ4"/>
      <sheetName val="См3_СЦБ-зап4"/>
      <sheetName val="Хаттон_90_90_Femco4"/>
      <sheetName val="свод_общ4"/>
      <sheetName val="Смета_5_2__Кусты25,29,31,654"/>
      <sheetName val="смета_СИД4"/>
      <sheetName val="ресурсная_вед_4"/>
      <sheetName val="р_Волхов4"/>
      <sheetName val="КП_к_ГК4"/>
      <sheetName val="изыскания_24"/>
      <sheetName val="Калплан_Кра4"/>
      <sheetName val="6_11_новый4"/>
      <sheetName val="Opex_personnel_(Term_facs)4"/>
      <sheetName val="Капитальные_затраты4"/>
      <sheetName val="Пояснение_3"/>
      <sheetName val="3_14"/>
      <sheetName val="Коммерческие_расходы4"/>
      <sheetName val="смета_2_проект__работы3"/>
      <sheetName val="СС_замеч_с_ответами4"/>
      <sheetName val="УП__20044"/>
      <sheetName val="в_работу4"/>
      <sheetName val="3_24"/>
      <sheetName val="3_34"/>
      <sheetName val="Р2_14"/>
      <sheetName val="Р2_24"/>
      <sheetName val="Удельные(проф_)4"/>
      <sheetName val="Константы_и_результаты4"/>
      <sheetName val="расчет_№34"/>
      <sheetName val="20_Кредиты_краткосрочные4"/>
      <sheetName val="Перечень_Заказчиков4"/>
      <sheetName val="2_2_4"/>
      <sheetName val="СтрЗапасов_(2)3"/>
      <sheetName val="PwC_Copies_from_old_models_--&gt;3"/>
      <sheetName val="Сравнение_ДПН_факт_06-073"/>
      <sheetName val="НМ_расчеты3"/>
      <sheetName val="КП_к_снег_Рыбинская4"/>
      <sheetName val="Коэф_КВ3"/>
      <sheetName val="Смета_терзем3"/>
      <sheetName val="Кал_план_Жукова_даты_-_не_надо3"/>
      <sheetName val="матер_3"/>
      <sheetName val="КП_Прим_(3)3"/>
      <sheetName val="кп_(3)3"/>
      <sheetName val="фонтан_разбитый23"/>
      <sheetName val="Баланс_(Ф1)3"/>
      <sheetName val="Смета_3_Гидролог3"/>
      <sheetName val="Записка_СЦБ3"/>
      <sheetName val="РС_3"/>
      <sheetName val="Source_lists3"/>
      <sheetName val="Общая_часть3"/>
      <sheetName val="Табл_54"/>
      <sheetName val="Табл_24"/>
      <sheetName val="См_№3_ОПР3"/>
      <sheetName val="см_№6_АВЗУ_и_ГПЗУ3"/>
      <sheetName val="Input_Assumptions3"/>
      <sheetName val="см_№1_1_Геодезические_работы_3"/>
      <sheetName val="см_№1_4_Экология_3"/>
      <sheetName val="АСУ_ТП_1_этап_ПД3"/>
      <sheetName val="Расчет_курса3"/>
      <sheetName val="Курс_доллара3"/>
      <sheetName val="Календарь_новый3"/>
      <sheetName val="Смета_№_1_ИИ_линия3"/>
      <sheetName val="Дополнительные_параметры3"/>
      <sheetName val="Свод_объем3"/>
      <sheetName val="Дог_цена3"/>
      <sheetName val="выборка_на22_июня3"/>
      <sheetName val="3труба_(П)3"/>
      <sheetName val="Объемы_работ_по_ПВ3"/>
      <sheetName val="Таблица_53"/>
      <sheetName val="Таблица_33"/>
      <sheetName val="1_401_23"/>
      <sheetName val="PO_Data3"/>
      <sheetName val="Раб_АУ3"/>
      <sheetName val="р_Нева4"/>
      <sheetName val="р_Молога4"/>
      <sheetName val="18_рек_Ю-Х4"/>
      <sheetName val="нпс_Палкино4"/>
      <sheetName val="Россия_-_Китай4"/>
      <sheetName val="КМ_210-2384"/>
      <sheetName val="БТС-2_км_405-4594"/>
      <sheetName val="БТС-2_км_405-4534"/>
      <sheetName val="БТС-2_км_313-3524"/>
      <sheetName val="БТС-2_км326-3524"/>
      <sheetName val="Улейма_И4"/>
      <sheetName val="Белая_УБКА4"/>
      <sheetName val="км_72-75р_Левоннька4"/>
      <sheetName val="киенгоп-н_Челны_км_104-2064"/>
      <sheetName val="ВЛ_Урдома4"/>
      <sheetName val="Вл_Микунь_Урдома4"/>
      <sheetName val="ВЛ_Синдор-Микунь4"/>
      <sheetName val="Тон_Чермасан4"/>
      <sheetName val="Трасса_км_16-1474"/>
      <sheetName val="трасса_0-764"/>
      <sheetName val="Колва_784"/>
      <sheetName val="Гидрология__р_Колва_км_384"/>
      <sheetName val="ПСП_4"/>
      <sheetName val="Новая_сводка_(до_бюджета)_(2)5"/>
      <sheetName val="Что_пришло5"/>
      <sheetName val="влад-таблица_(2)5"/>
      <sheetName val="Новая_сводка_(до_бюджета)5"/>
      <sheetName val="Новая_сводка5"/>
      <sheetName val="Общие_расходы5"/>
      <sheetName val="Новая_сводка_(по_бюджету)5"/>
      <sheetName val="Íîâàÿ_ñâîäêà_(äî_áþäæåòà)_(2)5"/>
      <sheetName val="×òî_ïðèøëî5"/>
      <sheetName val="âëàä-òàáëèöà_(2)5"/>
      <sheetName val="Íîâàÿ_ñâîäêà_(äî_áþäæåòà)5"/>
      <sheetName val="Íîâàÿ_ñâîäêà5"/>
      <sheetName val="Îáùèå_ðàñõîäû5"/>
      <sheetName val="Íîâàÿ_ñâîäêà_(ïî_áþäæåòó)5"/>
      <sheetName val="6_10_15"/>
      <sheetName val="6_7_3_ТН5"/>
      <sheetName val="6_16"/>
      <sheetName val="6_52-свод4"/>
      <sheetName val="ДДС_(Форма_№3)3"/>
      <sheetName val="Сводная_3"/>
      <sheetName val="7_ТХ_Сети_(кор)3"/>
      <sheetName val="Tier_3112083"/>
      <sheetName val="Акт_выбора3"/>
      <sheetName val="См_№7_Эл_3"/>
      <sheetName val="См_№8_Пож_3"/>
      <sheetName val="См_№3_ВиК3"/>
      <sheetName val="Сметы_за_сопровождение3"/>
      <sheetName val="См_3_АСУ3"/>
      <sheetName val="Полигон_-_ИЭИ_3"/>
      <sheetName val="Смета_ТЗ_АСУ-163"/>
      <sheetName val="База_Геодезия3"/>
      <sheetName val="База_Геология3"/>
      <sheetName val="База_Геофизика3"/>
      <sheetName val="4_1_13"/>
      <sheetName val="исп_1_1_13"/>
      <sheetName val="База_Гидро3"/>
      <sheetName val="4_2_13"/>
      <sheetName val="исп_1_1_23"/>
      <sheetName val="Исп__смета_этап_1_1,_1_23"/>
      <sheetName val="ТЗ_АСУ-12"/>
      <sheetName val="лч_и_кам2"/>
      <sheetName val="ИД_СМР2"/>
      <sheetName val="Вспом_2"/>
      <sheetName val="Бл_электр_2"/>
      <sheetName val="2_Геология2"/>
      <sheetName val="Объем_работ2"/>
      <sheetName val="Виды_работ_АСО2"/>
      <sheetName val="ФОТ_для_смет2"/>
      <sheetName val="КБК_ДПК2"/>
      <sheetName val="ЕТС_(ф)2"/>
      <sheetName val="Исх__данные2"/>
      <sheetName val="Main_list2"/>
      <sheetName val="ПД-2_22"/>
      <sheetName val="1_142"/>
      <sheetName val="1_72"/>
      <sheetName val="Промер_глуб1"/>
      <sheetName val="кап_ремонт"/>
      <sheetName val="СВ_2"/>
      <sheetName val="1_2_"/>
      <sheetName val="РАСПРЕД_ПО_ПРОЦЕСС"/>
      <sheetName val="Приложение_2"/>
      <sheetName val="Исх_"/>
      <sheetName val="Ограничения_шаблон"/>
      <sheetName val="Причины_отклонений"/>
      <sheetName val="Статус_работы"/>
      <sheetName val="Уровень_графика"/>
      <sheetName val="Расчет_№1_1"/>
      <sheetName val="Расчет_№2_1"/>
      <sheetName val="ИД_ПНР"/>
      <sheetName val="Технический_лист"/>
      <sheetName val="анализ_2003_2004исполнение_МТО"/>
      <sheetName val="Акт-Смета_30"/>
      <sheetName val="W28"/>
      <sheetName val="таблица_руко_3"/>
      <sheetName val="13_15"/>
      <sheetName val="Пояснение_4"/>
      <sheetName val="смета_2_проект__работы4"/>
      <sheetName val="СтрЗапасов_(2)4"/>
      <sheetName val="PwC_Copies_from_old_models_--&gt;4"/>
      <sheetName val="Сравнение_ДПН_факт_06-074"/>
      <sheetName val="НМ_расчеты4"/>
      <sheetName val="Коэф_КВ4"/>
      <sheetName val="Смета_терзем4"/>
      <sheetName val="Кал_план_Жукова_даты_-_не_надо4"/>
      <sheetName val="матер_4"/>
      <sheetName val="КП_Прим_(3)4"/>
      <sheetName val="кп_(3)4"/>
      <sheetName val="фонтан_разбитый24"/>
      <sheetName val="Баланс_(Ф1)4"/>
      <sheetName val="Смета_3_Гидролог4"/>
      <sheetName val="Записка_СЦБ4"/>
      <sheetName val="РС_4"/>
      <sheetName val="Бл_электр_3"/>
      <sheetName val="лч_и_кам3"/>
      <sheetName val="ТЗ_АСУ-13"/>
      <sheetName val="ИД_СМР3"/>
      <sheetName val="Вспом_3"/>
      <sheetName val="2_Геология3"/>
      <sheetName val="Объем_работ3"/>
      <sheetName val="Виды_работ_АСО3"/>
      <sheetName val="ФОТ_для_смет3"/>
      <sheetName val="КБК_ДПК3"/>
      <sheetName val="ЕТС_(ф)3"/>
      <sheetName val="таблица_руко_4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ЖД 3.1"/>
      <sheetName val="УСР"/>
      <sheetName val="Объемы"/>
      <sheetName val="СметаСводная п54"/>
      <sheetName val="СметаСводная пуш"/>
      <sheetName val="1-1"/>
      <sheetName val="1-2"/>
      <sheetName val="1-4"/>
      <sheetName val="изм2-1"/>
      <sheetName val="2-2"/>
      <sheetName val="2-3"/>
      <sheetName val="изм7-1"/>
      <sheetName val="изм9-1"/>
      <sheetName val="Коэффициенты"/>
      <sheetName val="Смета 2 эл.монтаж"/>
      <sheetName val="Смета 1 общестроит"/>
      <sheetName val="ДЦ"/>
      <sheetName val=" Оборудование  end"/>
      <sheetName val="автоматизация РД"/>
      <sheetName val="Восстановл_Лис礊め_x0005_"/>
      <sheetName val="Акт выполненных работ 46"/>
      <sheetName val="SMW_Служебная"/>
      <sheetName val="См_2 Шатурс сети  проект работы"/>
      <sheetName val="Ref"/>
      <sheetName val="выборка "/>
      <sheetName val="выборка раб"/>
      <sheetName val="7"/>
      <sheetName val="Прочее"/>
      <sheetName val="ЛЧ Р"/>
      <sheetName val="GLOBAL"/>
      <sheetName val="темп"/>
      <sheetName val="Форма 2.1"/>
      <sheetName val="СВ"/>
      <sheetName val="2.1"/>
      <sheetName val="ИНСТРУКЦИЯ"/>
      <sheetName val="СМ          "/>
      <sheetName val="таблица_руко       "/>
      <sheetName val="таблица_руко  _x0009_    "/>
      <sheetName val="исключ_ЭХЗ"/>
      <sheetName val="исключ_ЭХЗ1"/>
      <sheetName val="телемехан"/>
      <sheetName val="Настройки"/>
      <sheetName val="РС"/>
      <sheetName val="Пр2 Р. стоимости"/>
      <sheetName val="Прил 6.57"/>
      <sheetName val="Свод2006"/>
      <sheetName val="1 кв"/>
      <sheetName val="Производство электроэнергии"/>
      <sheetName val="Т11"/>
      <sheetName val="Т12"/>
      <sheetName val="Т7"/>
      <sheetName val="таблица_руко_5"/>
      <sheetName val="Характеристические ФО"/>
      <sheetName val="Восстановл_Л_x0000__x0000__x0000__x0000__x0000_"/>
      <sheetName val="Восстановл_Л"/>
      <sheetName val="См_2_Шатурс_сети__проект_работы"/>
      <sheetName val="ОП쌅"/>
      <sheetName val="ОП쌉"/>
      <sheetName val="ПС_110_кВ_(доп)"/>
      <sheetName val="3_Сл_-структура_затрат"/>
      <sheetName val="СмРучБур"/>
      <sheetName val="Поставка"/>
      <sheetName val="Расчет работы"/>
      <sheetName val="3_Сл_-структура_затрат1"/>
      <sheetName val="ПС_110_кВ_(доп)1"/>
      <sheetName val="См_2_Шатурс_сети__проект_работ1"/>
      <sheetName val="Форма 9"/>
      <sheetName val="Форма 10"/>
      <sheetName val="АРХ гл.1"/>
      <sheetName val="сводная_(2)"/>
      <sheetName val="автоматизация_РД"/>
      <sheetName val="Смета_7"/>
      <sheetName val="выборка_"/>
      <sheetName val="сводная_(2)1"/>
      <sheetName val="автоматизация_РД1"/>
      <sheetName val="Смета_71"/>
      <sheetName val="выборка_1"/>
      <sheetName val="Обложка"/>
      <sheetName val="Содержание тома"/>
      <sheetName val="01-01-01 "/>
      <sheetName val="02-01-01.1 "/>
      <sheetName val="02-01-01.2"/>
      <sheetName val="02-01-02.1"/>
      <sheetName val="02-01-02.2"/>
      <sheetName val="02-01-03.1 "/>
      <sheetName val="02-01-03.2 "/>
      <sheetName val="02-01-04  "/>
      <sheetName val="01-01-05"/>
      <sheetName val="02-01-06.1 "/>
      <sheetName val="02-01-06.2 "/>
      <sheetName val="02-01-07 "/>
      <sheetName val="02-01-08 "/>
      <sheetName val="02-01-09 "/>
      <sheetName val="02-01-10.1"/>
      <sheetName val="02-01-10.2"/>
      <sheetName val="02-01-11 "/>
      <sheetName val="02-01-12 "/>
      <sheetName val="02-01-13 "/>
      <sheetName val="02-01-15 "/>
      <sheetName val="02-01-16 "/>
      <sheetName val="02-01-17.1"/>
      <sheetName val="02-01-17.2 "/>
      <sheetName val="02-01-18.1."/>
      <sheetName val="02-01-18.2"/>
      <sheetName val="02-01-19.1 "/>
      <sheetName val="02-01-19.2 "/>
      <sheetName val="02-01-20"/>
      <sheetName val="02-01-21.1"/>
      <sheetName val="02-01-22 "/>
      <sheetName val="02-01-23"/>
      <sheetName val="02-01-21.2"/>
      <sheetName val="02-01-24"/>
      <sheetName val="09-01-02"/>
      <sheetName val="02-01-25"/>
      <sheetName val="02-01-26 "/>
      <sheetName val="02-01-27"/>
      <sheetName val="02-01-28."/>
      <sheetName val="02-01-29."/>
      <sheetName val="02-01-30"/>
      <sheetName val="02-01-31 "/>
      <sheetName val="02-01-32 "/>
      <sheetName val="02-01-33"/>
      <sheetName val="02-01-34."/>
      <sheetName val="02-01-35"/>
      <sheetName val="02-01-36"/>
      <sheetName val="04-01-01 "/>
      <sheetName val="07-01-01 "/>
      <sheetName val="09-01-01 "/>
      <sheetName val="09-01-03"/>
      <sheetName val="09-01-04"/>
      <sheetName val="09-01-05"/>
      <sheetName val="09-01-06"/>
      <sheetName val="09-01-07"/>
      <sheetName val="09-01-08"/>
      <sheetName val="02-01-34"/>
      <sheetName val="02-01-33 (2)"/>
      <sheetName val="02-01-32"/>
      <sheetName val="02-01-28"/>
      <sheetName val="02-01-26"/>
      <sheetName val="02-01-01.1"/>
      <sheetName val="02-01-03.2"/>
      <sheetName val="02-01-04 "/>
      <sheetName val="02-01-06.1"/>
      <sheetName val="02-01-06.2"/>
      <sheetName val="02-01-18.1"/>
      <sheetName val="02-01-23 "/>
      <sheetName val="ОбмОбслЗемОд"/>
      <sheetName val="Локальная смета 6-3-2"/>
      <sheetName val="Список_объектов"/>
      <sheetName val="1.1"/>
      <sheetName val="1.2-1"/>
      <sheetName val="1.2-2"/>
      <sheetName val="1.2-3"/>
      <sheetName val="1.2-4"/>
      <sheetName val="1.2-5"/>
      <sheetName val="1.3.1"/>
      <sheetName val="1.3.2"/>
      <sheetName val="1.3.3"/>
      <sheetName val="1.4.1.1"/>
      <sheetName val="1.4.1.2"/>
      <sheetName val="1.4.1.3"/>
      <sheetName val="1.4.1.5"/>
      <sheetName val="1.5"/>
      <sheetName val="№2.1"/>
      <sheetName val="№2.2-1"/>
      <sheetName val="№2.2-2"/>
      <sheetName val="№2.2-3 "/>
      <sheetName val="2.2-5 "/>
      <sheetName val="№2.3.1"/>
      <sheetName val="№2.3.2"/>
      <sheetName val="2.3.3"/>
      <sheetName val="2.4.1.1"/>
      <sheetName val="2.4.1.3"/>
      <sheetName val="№3.1"/>
      <sheetName val="№3.2-1"/>
      <sheetName val="№3.2-2"/>
      <sheetName val="№3.2-3"/>
      <sheetName val="3.2-5 "/>
      <sheetName val="3.3.1"/>
      <sheetName val="3.3.2"/>
      <sheetName val="3.3.3"/>
      <sheetName val="3.4.1.3"/>
      <sheetName val="2.6"/>
      <sheetName val="2.7"/>
      <sheetName val="4.1"/>
      <sheetName val="4.2"/>
      <sheetName val="4.3"/>
      <sheetName val="4.4"/>
      <sheetName val="4.5"/>
      <sheetName val="4.6"/>
      <sheetName val="4.7"/>
      <sheetName val="4.9"/>
      <sheetName val="4.10"/>
      <sheetName val="4.10 (3)"/>
      <sheetName val="4.10 (2)"/>
      <sheetName val="4.11"/>
      <sheetName val="4.12"/>
      <sheetName val="4.13"/>
      <sheetName val="4.14"/>
      <sheetName val="4.15"/>
      <sheetName val="4.16"/>
      <sheetName val="4.17"/>
      <sheetName val="4.18"/>
      <sheetName val="4.19"/>
      <sheetName val="5.1"/>
      <sheetName val="5.2"/>
      <sheetName val="5.3"/>
      <sheetName val="5.4"/>
      <sheetName val="5.5"/>
      <sheetName val="5.6"/>
      <sheetName val="5.7"/>
      <sheetName val="5.8"/>
      <sheetName val="Настройка"/>
      <sheetName val="База ВОП"/>
      <sheetName val="База ПИР"/>
      <sheetName val="2.2"/>
      <sheetName val="2.3"/>
      <sheetName val="2.3.2"/>
      <sheetName val="2.4"/>
      <sheetName val="2.5"/>
      <sheetName val=" Ком"/>
      <sheetName val="2.3.лаб"/>
      <sheetName val="3.1земля"/>
      <sheetName val="6.1-7.1"/>
      <sheetName val="рекульт"/>
      <sheetName val="ГО и ЧС"/>
      <sheetName val="ДПБ"/>
      <sheetName val="№3"/>
      <sheetName val="№1 СИД"/>
      <sheetName val="№2 Ком дьяк"/>
      <sheetName val="№3.2"/>
      <sheetName val="№3.3"/>
      <sheetName val="СВ смета"/>
      <sheetName val="№3.4"/>
      <sheetName val="№4 ПДЛУ и ЗУ"/>
      <sheetName val="№5 ППиМТ"/>
      <sheetName val="№6.1 ТГВ"/>
      <sheetName val="№6.2 ЭХЗ"/>
      <sheetName val="№6.3 ЭС (согл )"/>
      <sheetName val="№6.4 КИП"/>
      <sheetName val="№6.5 Согл (КИП) "/>
      <sheetName val="№6.6 МЕО "/>
      <sheetName val="№6.7 ПожБ (ПД)"/>
      <sheetName val="№6.8 Пром без (ПД)"/>
      <sheetName val="№6.9 эк аспект"/>
      <sheetName val="№6.10 ОВОС"/>
      <sheetName val="№6.11 отвод"/>
      <sheetName val="№6.12 рекул"/>
      <sheetName val="№6.13 отход"/>
      <sheetName val="№6.14 выброс"/>
      <sheetName val="№6.15 ИБ (ПД)"/>
      <sheetName val="№6.16 ИБ (РД)"/>
      <sheetName val="Акты"/>
      <sheetName val="ЛС_БИ"/>
      <sheetName val="проектные роли"/>
      <sheetName val="Смета180"/>
      <sheetName val="ДКСС от МПС"/>
      <sheetName val="Ф"/>
      <sheetName val="Объём"/>
      <sheetName val="Проект"/>
      <sheetName val="аванс_по_ОС"/>
      <sheetName val="Авансы_выданные"/>
      <sheetName val="Кред__задолж_"/>
      <sheetName val="К.С.М."/>
      <sheetName val="Хаттон_90_礊め_x0005__x0000__x0000__x0000__x0000_"/>
      <sheetName val="Хаттон_90_礊め"/>
      <sheetName val="PLиюль04"/>
      <sheetName val="PL СКР"/>
      <sheetName val="Макро"/>
      <sheetName val="см_5_ОДД_"/>
      <sheetName val="см_5_ОДД_1"/>
      <sheetName val="см_5_ОДД_2"/>
      <sheetName val="Смета__4ПР_ЭХЗ"/>
      <sheetName val="ЖД_3_1"/>
      <sheetName val="СВ_21"/>
      <sheetName val="Смета__4ПР_ЭХЗ1"/>
      <sheetName val="СВ_22"/>
      <sheetName val="Смета__4ПР_ЭХЗ2"/>
      <sheetName val="АД"/>
      <sheetName val="Акт_выполненных_работ_46"/>
      <sheetName val="зимП"/>
      <sheetName val="Тр."/>
      <sheetName val="Таблица"/>
      <sheetName val="Акт_выполненных_работ_461"/>
      <sheetName val="Акт_выполненных_работ_462"/>
      <sheetName val="Смета_72"/>
      <sheetName val="09-01"/>
      <sheetName val="09-02"/>
      <sheetName val="09-03"/>
      <sheetName val="09-04"/>
      <sheetName val="09-05"/>
      <sheetName val="ВПР"/>
      <sheetName val="Сводка пог.м "/>
      <sheetName val="по объекту"/>
      <sheetName val="сммашбур"/>
      <sheetName val="Settings"/>
      <sheetName val="РАСПРЕД_ПО_ПРОЦЕСС1"/>
      <sheetName val="Исх_1"/>
      <sheetName val="ИД_ПНР1"/>
      <sheetName val="РАСПРЕД_ПО_ПРОЦЕСС2"/>
      <sheetName val="Исх_2"/>
      <sheetName val="ИД_ПНР2"/>
      <sheetName val="Смета_2_эл_монтаж"/>
      <sheetName val="Смета_1_общестроит"/>
      <sheetName val="_Свод"/>
      <sheetName val="Договорная_цена"/>
      <sheetName val="Накоп.Итог"/>
      <sheetName val="СС1"/>
      <sheetName val="материалы Портовая"/>
      <sheetName val="Выборка Заказчик"/>
      <sheetName val="Ханты"/>
      <sheetName val="11Землеустр"/>
      <sheetName val="Восстановл_Л_x0000__x0000_Ԁ_x0000_ "/>
      <sheetName val="Восстановл_Л_x0000__x0000_Ԁ_x0000_"/>
      <sheetName val="Восстановл_Л_x0000__x0000_Ԁ_x0000_退"/>
      <sheetName val="Восстановл_Л_x0000__x0000_Ԁ_x0000_쀀"/>
      <sheetName val="Восстановл_Л_x0000__x0000_Ԁ_x0000_倀"/>
      <sheetName val="Восстановл_Л_x0000__x0000_Ԁ_x0000_耀"/>
      <sheetName val="эл_химз_7"/>
      <sheetName val="геология_7"/>
      <sheetName val="6_147"/>
      <sheetName val="6_3_17"/>
      <sheetName val="6_207"/>
      <sheetName val="6_4_17"/>
      <sheetName val="6_11_1__сторонние7"/>
      <sheetName val="8_14_КР_(списание)ОПСТИКР7"/>
      <sheetName val="6_14_КР6"/>
      <sheetName val="Данные_для_расчёта_сметы6"/>
      <sheetName val="Текущие_цены6"/>
      <sheetName val="свод_26"/>
      <sheetName val="к_84-к_836"/>
      <sheetName val="отчет_эл_эн__20006"/>
      <sheetName val="Зап-3-_СЦБ6"/>
      <sheetName val="Пример_расчета6"/>
      <sheetName val="СметаСводная_Рыб6"/>
      <sheetName val="Коэфф1_6"/>
      <sheetName val="КП_(2)5"/>
      <sheetName val="6_35"/>
      <sheetName val="6_75"/>
      <sheetName val="6_3_1_35"/>
      <sheetName val="свод_35"/>
      <sheetName val="Смета2_проект__раб_6"/>
      <sheetName val="Смета_16"/>
      <sheetName val="СМЕТА_проект5"/>
      <sheetName val="Production_and_Spend5"/>
      <sheetName val="Прайс_лист6"/>
      <sheetName val="1_35"/>
      <sheetName val="К_рын5"/>
      <sheetName val="Сводная_смета5"/>
      <sheetName val="См_1_наруж_водопровод6"/>
      <sheetName val="Разработка_проекта6"/>
      <sheetName val="КП_НовоКов6"/>
      <sheetName val="СметаСводная_1_оч6"/>
      <sheetName val="Переменные_и_константы5"/>
      <sheetName val="свод_(2)5"/>
      <sheetName val="Калплан_ОИ2_Макм_крестики5"/>
      <sheetName val="СметаСводная_павильон5"/>
      <sheetName val="Св__смета5"/>
      <sheetName val="РБС_ИЗМ15"/>
      <sheetName val="СметаСводная_снег5"/>
      <sheetName val="Лист_опроса5"/>
      <sheetName val="Исполнение__освоение_по_закупк5"/>
      <sheetName val="Исполнение_для_Ускова5"/>
      <sheetName val="Выборка_по_отсыпкам5"/>
      <sheetName val="ИП__отсыпки_5"/>
      <sheetName val="ИП__отсыпки_ФОТ_диз_т_5"/>
      <sheetName val="ИП__отсыпки___выборка_5"/>
      <sheetName val="Исполнение_по_оборуд_5"/>
      <sheetName val="Исполнение_по_оборуд___2_5"/>
      <sheetName val="Исполнение_сжато5"/>
      <sheetName val="Форма_для_бурения5"/>
      <sheetName val="Форма_для_КС5"/>
      <sheetName val="Форма_для_ГР5"/>
      <sheetName val="Смета_1свод5"/>
      <sheetName val="таблица_руководству5"/>
      <sheetName val="Суточная_добыча_за_неделю5"/>
      <sheetName val="Прибыль_опл5"/>
      <sheetName val="№5_СУБ_Инж_защ5"/>
      <sheetName val="HP_и_оргтехника5"/>
      <sheetName val="Таблица_25"/>
      <sheetName val="Таблица_4_АСУТП5"/>
      <sheetName val="ст_ГТМ5"/>
      <sheetName val="ПДР_ООО_&quot;Юкос_ФБЦ&quot;5"/>
      <sheetName val="исходные_данные5"/>
      <sheetName val="расчетные_таблицы5"/>
      <sheetName val="Амур_ДОН5"/>
      <sheetName val="кп_ГК5"/>
      <sheetName val="Справочные_данные5"/>
      <sheetName val="Б_Сатка5"/>
      <sheetName val="справ_6"/>
      <sheetName val="Перечень_ИУ5"/>
      <sheetName val="3_1_ТХ5"/>
      <sheetName val="СметаСводная_Колпино5"/>
      <sheetName val="3_55"/>
      <sheetName val="суб_подряд6"/>
      <sheetName val="ПСБ_-_ОЭ6"/>
      <sheetName val="Смета_25"/>
      <sheetName val="Ачинский_НПЗ5"/>
      <sheetName val="См3_СЦБ-зап5"/>
      <sheetName val="Хаттон_90_90_Femco5"/>
      <sheetName val="свод_общ5"/>
      <sheetName val="Смета_5_2__Кусты25,29,31,655"/>
      <sheetName val="смета_СИД5"/>
      <sheetName val="ресурсная_вед_5"/>
      <sheetName val="р_Волхов5"/>
      <sheetName val="КП_к_ГК5"/>
      <sheetName val="изыскания_25"/>
      <sheetName val="Калплан_Кра5"/>
      <sheetName val="6_11_новый5"/>
      <sheetName val="Opex_personnel_(Term_facs)5"/>
      <sheetName val="Капитальные_затраты5"/>
      <sheetName val="3_15"/>
      <sheetName val="Коммерческие_расходы5"/>
      <sheetName val="СС_замеч_с_ответами5"/>
      <sheetName val="УП__20045"/>
      <sheetName val="в_работу5"/>
      <sheetName val="3_25"/>
      <sheetName val="3_35"/>
      <sheetName val="Р2_15"/>
      <sheetName val="Р2_25"/>
      <sheetName val="Удельные(проф_)5"/>
      <sheetName val="Константы_и_результаты5"/>
      <sheetName val="расчет_№35"/>
      <sheetName val="20_Кредиты_краткосрочные5"/>
      <sheetName val="Перечень_Заказчиков5"/>
      <sheetName val="2_2_5"/>
      <sheetName val="КП_к_снег_Рыбинская5"/>
      <sheetName val="Общая_часть4"/>
      <sheetName val="Табл_55"/>
      <sheetName val="Табл_25"/>
      <sheetName val="См_№3_ОПР4"/>
      <sheetName val="см_№6_АВЗУ_и_ГПЗУ4"/>
      <sheetName val="Input_Assumptions4"/>
      <sheetName val="см_№1_1_Геодезические_работы_4"/>
      <sheetName val="см_№1_4_Экология_4"/>
      <sheetName val="АСУ_ТП_1_этап_ПД4"/>
      <sheetName val="Расчет_курса4"/>
      <sheetName val="Source_lists4"/>
      <sheetName val="Курс_доллара4"/>
      <sheetName val="Календарь_новый4"/>
      <sheetName val="Смета_№_1_ИИ_линия4"/>
      <sheetName val="Дополнительные_параметры4"/>
      <sheetName val="Свод_объем4"/>
      <sheetName val="Дог_цена4"/>
      <sheetName val="выборка_на22_июня4"/>
      <sheetName val="3труба_(П)4"/>
      <sheetName val="Объемы_работ_по_ПВ4"/>
      <sheetName val="Таблица_54"/>
      <sheetName val="Таблица_34"/>
      <sheetName val="1_401_24"/>
      <sheetName val="PO_Data4"/>
      <sheetName val="Раб_АУ4"/>
      <sheetName val="р_Нева5"/>
      <sheetName val="р_Молога5"/>
      <sheetName val="18_рек_Ю-Х5"/>
      <sheetName val="нпс_Палкино5"/>
      <sheetName val="Россия_-_Китай5"/>
      <sheetName val="КМ_210-2385"/>
      <sheetName val="БТС-2_км_405-4595"/>
      <sheetName val="БТС-2_км_405-4535"/>
      <sheetName val="БТС-2_км_313-3525"/>
      <sheetName val="БТС-2_км326-3525"/>
      <sheetName val="Улейма_И5"/>
      <sheetName val="Белая_УБКА5"/>
      <sheetName val="км_72-75р_Левоннька5"/>
      <sheetName val="киенгоп-н_Челны_км_104-2065"/>
      <sheetName val="ВЛ_Урдома5"/>
      <sheetName val="Вл_Микунь_Урдома5"/>
      <sheetName val="ВЛ_Синдор-Микунь5"/>
      <sheetName val="Тон_Чермасан5"/>
      <sheetName val="Трасса_км_16-1475"/>
      <sheetName val="трасса_0-765"/>
      <sheetName val="Колва_785"/>
      <sheetName val="Гидрология__р_Колва_км_385"/>
      <sheetName val="ПСП_5"/>
      <sheetName val="Новая_сводка_(до_бюджета)_(2)6"/>
      <sheetName val="Что_пришло6"/>
      <sheetName val="влад-таблица_(2)6"/>
      <sheetName val="Новая_сводка_(до_бюджета)6"/>
      <sheetName val="Новая_сводка6"/>
      <sheetName val="Общие_расходы6"/>
      <sheetName val="Новая_сводка_(по_бюджету)6"/>
      <sheetName val="Íîâàÿ_ñâîäêà_(äî_áþäæåòà)_(2)6"/>
      <sheetName val="×òî_ïðèøëî6"/>
      <sheetName val="âëàä-òàáëèöà_(2)6"/>
      <sheetName val="Íîâàÿ_ñâîäêà_(äî_áþäæåòà)6"/>
      <sheetName val="Íîâàÿ_ñâîäêà6"/>
      <sheetName val="Îáùèå_ðàñõîäû6"/>
      <sheetName val="Íîâàÿ_ñâîäêà_(ïî_áþäæåòó)6"/>
      <sheetName val="6_10_16"/>
      <sheetName val="6_7_3_ТН6"/>
      <sheetName val="6_17"/>
      <sheetName val="6_52-свод5"/>
      <sheetName val="ДДС_(Форма_№3)4"/>
      <sheetName val="Сводная_4"/>
      <sheetName val="7_ТХ_Сети_(кор)4"/>
      <sheetName val="Tier_3112084"/>
      <sheetName val="Акт_выбора4"/>
      <sheetName val="См_№7_Эл_4"/>
      <sheetName val="См_№8_Пож_4"/>
      <sheetName val="См_№3_ВиК4"/>
      <sheetName val="Сметы_за_сопровождение4"/>
      <sheetName val="Промер_глуб2"/>
      <sheetName val="исключ_ЭХЗ2"/>
      <sheetName val="№2Гидромет_"/>
      <sheetName val="№2Геолог_с_п_"/>
      <sheetName val="№3Экологи_(2этап)"/>
      <sheetName val="ПД-2_1"/>
      <sheetName val="Прил_5_СС"/>
      <sheetName val="расчет_вязкости"/>
      <sheetName val="Сравнение_с_Finder_-_ДНС-5"/>
      <sheetName val="эл_химз_8"/>
      <sheetName val="геология_8"/>
      <sheetName val="6_148"/>
      <sheetName val="6_3_18"/>
      <sheetName val="6_208"/>
      <sheetName val="6_4_18"/>
      <sheetName val="6_11_1__сторонние8"/>
      <sheetName val="8_14_КР_(списание)ОПСТИКР8"/>
      <sheetName val="Данные_для_расчёта_сметы7"/>
      <sheetName val="6_14_КР7"/>
      <sheetName val="Текущие_цены7"/>
      <sheetName val="отчет_эл_эн__20007"/>
      <sheetName val="к_84-к_837"/>
      <sheetName val="свод_27"/>
      <sheetName val="Зап-3-_СЦБ7"/>
      <sheetName val="Пример_расчета7"/>
      <sheetName val="СметаСводная_Рыб7"/>
      <sheetName val="13_16"/>
      <sheetName val="Коэфф1_7"/>
      <sheetName val="КП_(2)6"/>
      <sheetName val="6_36"/>
      <sheetName val="6_76"/>
      <sheetName val="6_3_1_36"/>
      <sheetName val="свод_36"/>
      <sheetName val="Opex_personnel_(Term_facs)6"/>
      <sheetName val="Смета2_проект__раб_7"/>
      <sheetName val="Смета_17"/>
      <sheetName val="СМЕТА_проект6"/>
      <sheetName val="Production_and_Spend6"/>
      <sheetName val="Прайс_лист7"/>
      <sheetName val="1_36"/>
      <sheetName val="К_рын6"/>
      <sheetName val="Сводная_смета6"/>
      <sheetName val="См_1_наруж_водопровод7"/>
      <sheetName val="Разработка_проекта7"/>
      <sheetName val="КП_НовоКов7"/>
      <sheetName val="СметаСводная_1_оч7"/>
      <sheetName val="Переменные_и_константы6"/>
      <sheetName val="свод_(2)6"/>
      <sheetName val="Калплан_ОИ2_Макм_крестики6"/>
      <sheetName val="СметаСводная_павильон6"/>
      <sheetName val="Св__смета6"/>
      <sheetName val="РБС_ИЗМ16"/>
      <sheetName val="СметаСводная_снег6"/>
      <sheetName val="Лист_опроса6"/>
      <sheetName val="Исполнение__освоение_по_закупк6"/>
      <sheetName val="Исполнение_для_Ускова6"/>
      <sheetName val="Выборка_по_отсыпкам6"/>
      <sheetName val="ИП__отсыпки_6"/>
      <sheetName val="ИП__отсыпки_ФОТ_диз_т_6"/>
      <sheetName val="ИП__отсыпки___выборка_6"/>
      <sheetName val="Исполнение_по_оборуд_6"/>
      <sheetName val="Исполнение_по_оборуд___2_6"/>
      <sheetName val="Исполнение_сжато6"/>
      <sheetName val="Форма_для_бурения6"/>
      <sheetName val="Форма_для_КС6"/>
      <sheetName val="Форма_для_ГР6"/>
      <sheetName val="Смета_1свод6"/>
      <sheetName val="таблица_руководству6"/>
      <sheetName val="Суточная_добыча_за_неделю6"/>
      <sheetName val="Прибыль_опл6"/>
      <sheetName val="№5_СУБ_Инж_защ6"/>
      <sheetName val="HP_и_оргтехника6"/>
      <sheetName val="Таблица_26"/>
      <sheetName val="Таблица_4_АСУТП6"/>
      <sheetName val="ст_ГТМ6"/>
      <sheetName val="ПДР_ООО_&quot;Юкос_ФБЦ&quot;6"/>
      <sheetName val="исходные_данные6"/>
      <sheetName val="расчетные_таблицы6"/>
      <sheetName val="Амур_ДОН6"/>
      <sheetName val="кп_ГК6"/>
      <sheetName val="Справочные_данные6"/>
      <sheetName val="Б_Сатка6"/>
      <sheetName val="справ_7"/>
      <sheetName val="Перечень_ИУ6"/>
      <sheetName val="3_1_ТХ6"/>
      <sheetName val="СметаСводная_Колпино6"/>
      <sheetName val="3_56"/>
      <sheetName val="суб_подряд7"/>
      <sheetName val="ПСБ_-_ОЭ7"/>
      <sheetName val="Смета_26"/>
      <sheetName val="Ачинский_НПЗ6"/>
      <sheetName val="См3_СЦБ-зап6"/>
      <sheetName val="Хаттон_90_90_Femco6"/>
      <sheetName val="свод_общ6"/>
      <sheetName val="Смета_5_2__Кусты25,29,31,656"/>
      <sheetName val="смета_СИД6"/>
      <sheetName val="ресурсная_вед_6"/>
      <sheetName val="р_Волхов6"/>
      <sheetName val="КП_к_ГК6"/>
      <sheetName val="изыскания_26"/>
      <sheetName val="Калплан_Кра6"/>
      <sheetName val="6_11_новый6"/>
      <sheetName val="Капитальные_затраты6"/>
      <sheetName val="Пояснение_5"/>
      <sheetName val="3_16"/>
      <sheetName val="Коммерческие_расходы6"/>
      <sheetName val="смета_2_проект__работы5"/>
      <sheetName val="СС_замеч_с_ответами6"/>
      <sheetName val="УП__20046"/>
      <sheetName val="в_работу6"/>
      <sheetName val="3_26"/>
      <sheetName val="3_36"/>
      <sheetName val="Р2_16"/>
      <sheetName val="Р2_26"/>
      <sheetName val="Удельные(проф_)6"/>
      <sheetName val="Константы_и_результаты6"/>
      <sheetName val="расчет_№36"/>
      <sheetName val="20_Кредиты_краткосрочные6"/>
      <sheetName val="Перечень_Заказчиков6"/>
      <sheetName val="2_2_6"/>
      <sheetName val="СтрЗапасов_(2)5"/>
      <sheetName val="PwC_Copies_from_old_models_--&gt;5"/>
      <sheetName val="Сравнение_ДПН_факт_06-075"/>
      <sheetName val="НМ_расчеты5"/>
      <sheetName val="КП_к_снег_Рыбинская6"/>
      <sheetName val="Коэф_КВ5"/>
      <sheetName val="Смета_терзем5"/>
      <sheetName val="Кал_план_Жукова_даты_-_не_надо5"/>
      <sheetName val="матер_5"/>
      <sheetName val="КП_Прим_(3)5"/>
      <sheetName val="кп_(3)5"/>
      <sheetName val="фонтан_разбитый25"/>
      <sheetName val="Баланс_(Ф1)5"/>
      <sheetName val="Смета_3_Гидролог5"/>
      <sheetName val="Записка_СЦБ5"/>
      <sheetName val="РС_5"/>
      <sheetName val="Общая_часть5"/>
      <sheetName val="Табл_56"/>
      <sheetName val="Табл_26"/>
      <sheetName val="См_№3_ОПР5"/>
      <sheetName val="см_№6_АВЗУ_и_ГПЗУ5"/>
      <sheetName val="Input_Assumptions5"/>
      <sheetName val="см_№1_1_Геодезические_работы_5"/>
      <sheetName val="см_№1_4_Экология_5"/>
      <sheetName val="АСУ_ТП_1_этап_ПД5"/>
      <sheetName val="Расчет_курса5"/>
      <sheetName val="Source_lists5"/>
      <sheetName val="Курс_доллара5"/>
      <sheetName val="Календарь_новый5"/>
      <sheetName val="Смета_№_1_ИИ_линия5"/>
      <sheetName val="Дополнительные_параметры5"/>
      <sheetName val="Свод_объем5"/>
      <sheetName val="Дог_цена5"/>
      <sheetName val="выборка_на22_июня5"/>
      <sheetName val="3труба_(П)5"/>
      <sheetName val="Объемы_работ_по_ПВ5"/>
      <sheetName val="Таблица_55"/>
      <sheetName val="Таблица_35"/>
      <sheetName val="1_401_25"/>
      <sheetName val="PO_Data5"/>
      <sheetName val="Раб_АУ5"/>
      <sheetName val="р_Нева6"/>
      <sheetName val="р_Молога6"/>
      <sheetName val="18_рек_Ю-Х6"/>
      <sheetName val="нпс_Палкино6"/>
      <sheetName val="Россия_-_Китай6"/>
      <sheetName val="КМ_210-2386"/>
      <sheetName val="БТС-2_км_405-4596"/>
      <sheetName val="БТС-2_км_405-4536"/>
      <sheetName val="БТС-2_км_313-3526"/>
      <sheetName val="БТС-2_км326-3526"/>
      <sheetName val="Улейма_И6"/>
      <sheetName val="Белая_УБКА6"/>
      <sheetName val="км_72-75р_Левоннька6"/>
      <sheetName val="киенгоп-н_Челны_км_104-2066"/>
      <sheetName val="ВЛ_Урдома6"/>
      <sheetName val="Вл_Микунь_Урдома6"/>
      <sheetName val="ВЛ_Синдор-Микунь6"/>
      <sheetName val="Тон_Чермасан6"/>
      <sheetName val="Трасса_км_16-1476"/>
      <sheetName val="трасса_0-766"/>
      <sheetName val="Колва_786"/>
      <sheetName val="Гидрология__р_Колва_км_386"/>
      <sheetName val="ПСП_6"/>
      <sheetName val="Новая_сводка_(до_бюджета)_(2)7"/>
      <sheetName val="Что_пришло7"/>
      <sheetName val="влад-таблица_(2)7"/>
      <sheetName val="Новая_сводка_(до_бюджета)7"/>
      <sheetName val="Новая_сводка7"/>
      <sheetName val="Общие_расходы7"/>
      <sheetName val="Новая_сводка_(по_бюджету)7"/>
      <sheetName val="Íîâàÿ_ñâîäêà_(äî_áþäæåòà)_(2)7"/>
      <sheetName val="×òî_ïðèøëî7"/>
      <sheetName val="âëàä-òàáëèöà_(2)7"/>
      <sheetName val="Íîâàÿ_ñâîäêà_(äî_áþäæåòà)7"/>
      <sheetName val="Íîâàÿ_ñâîäêà7"/>
      <sheetName val="Îáùèå_ðàñõîäû7"/>
      <sheetName val="Íîâàÿ_ñâîäêà_(ïî_áþäæåòó)7"/>
      <sheetName val="6_10_17"/>
      <sheetName val="6_7_3_ТН7"/>
      <sheetName val="6_18"/>
      <sheetName val="6_52-свод6"/>
      <sheetName val="ДДС_(Форма_№3)5"/>
      <sheetName val="Сводная_5"/>
      <sheetName val="7_ТХ_Сети_(кор)5"/>
      <sheetName val="Tier_3112085"/>
      <sheetName val="Акт_выбора5"/>
      <sheetName val="См_№7_Эл_5"/>
      <sheetName val="См_№8_Пож_5"/>
      <sheetName val="См_№3_ВиК5"/>
      <sheetName val="Сметы_за_сопровождение5"/>
      <sheetName val="См_3_АСУ4"/>
      <sheetName val="Полигон_-_ИЭИ_4"/>
      <sheetName val="Смета_ТЗ_АСУ-164"/>
      <sheetName val="База_Геодезия4"/>
      <sheetName val="База_Геология4"/>
      <sheetName val="База_Геофизика4"/>
      <sheetName val="4_1_14"/>
      <sheetName val="исп_1_1_14"/>
      <sheetName val="База_Гидро4"/>
      <sheetName val="4_2_14"/>
      <sheetName val="исп_1_1_24"/>
      <sheetName val="Исп__смета_этап_1_1,_1_24"/>
      <sheetName val="Промер_глуб3"/>
      <sheetName val="Main_list3"/>
      <sheetName val="ПД-2_23"/>
      <sheetName val="1_143"/>
      <sheetName val="1_73"/>
      <sheetName val="Исх__данные3"/>
      <sheetName val="эл_химз_10"/>
      <sheetName val="геология_10"/>
      <sheetName val="6_1410"/>
      <sheetName val="6_3_110"/>
      <sheetName val="6_2010"/>
      <sheetName val="6_4_110"/>
      <sheetName val="6_11_1__сторонние10"/>
      <sheetName val="8_14_КР_(списание)ОПСТИКР10"/>
      <sheetName val="6_14_КР9"/>
      <sheetName val="Данные_для_расчёта_сметы9"/>
      <sheetName val="Текущие_цены9"/>
      <sheetName val="свод_29"/>
      <sheetName val="к_84-к_839"/>
      <sheetName val="отчет_эл_эн__20009"/>
      <sheetName val="Зап-3-_СЦБ9"/>
      <sheetName val="Пример_расчета9"/>
      <sheetName val="СметаСводная_Рыб9"/>
      <sheetName val="13_18"/>
      <sheetName val="Коэфф1_9"/>
      <sheetName val="КП_(2)8"/>
      <sheetName val="6_38"/>
      <sheetName val="6_78"/>
      <sheetName val="6_3_1_38"/>
      <sheetName val="свод_38"/>
      <sheetName val="Смета2_проект__раб_9"/>
      <sheetName val="Смета_19"/>
      <sheetName val="СМЕТА_проект8"/>
      <sheetName val="Production_and_Spend8"/>
      <sheetName val="Прайс_лист9"/>
      <sheetName val="1_38"/>
      <sheetName val="К_рын8"/>
      <sheetName val="Сводная_смета8"/>
      <sheetName val="См_1_наруж_водопровод9"/>
      <sheetName val="Разработка_проекта9"/>
      <sheetName val="КП_НовоКов9"/>
      <sheetName val="СметаСводная_1_оч9"/>
      <sheetName val="Переменные_и_константы8"/>
      <sheetName val="свод_(2)8"/>
      <sheetName val="Калплан_ОИ2_Макм_крестики8"/>
      <sheetName val="СметаСводная_павильон8"/>
      <sheetName val="Св__смета8"/>
      <sheetName val="РБС_ИЗМ18"/>
      <sheetName val="СметаСводная_снег8"/>
      <sheetName val="Лист_опроса8"/>
      <sheetName val="Исполнение__освоение_по_закупк8"/>
      <sheetName val="Исполнение_для_Ускова8"/>
      <sheetName val="Выборка_по_отсыпкам8"/>
      <sheetName val="ИП__отсыпки_8"/>
      <sheetName val="ИП__отсыпки_ФОТ_диз_т_8"/>
      <sheetName val="ИП__отсыпки___выборка_8"/>
      <sheetName val="Исполнение_по_оборуд_8"/>
      <sheetName val="Исполнение_по_оборуд___2_8"/>
      <sheetName val="Исполнение_сжато8"/>
      <sheetName val="Форма_для_бурения8"/>
      <sheetName val="Форма_для_КС8"/>
      <sheetName val="Форма_для_ГР8"/>
      <sheetName val="Смета_1свод8"/>
      <sheetName val="таблица_руководству8"/>
      <sheetName val="Суточная_добыча_за_неделю8"/>
      <sheetName val="Прибыль_опл8"/>
      <sheetName val="№5_СУБ_Инж_защ8"/>
      <sheetName val="HP_и_оргтехника8"/>
      <sheetName val="Таблица_28"/>
      <sheetName val="Таблица_4_АСУТП8"/>
      <sheetName val="ст_ГТМ8"/>
      <sheetName val="ПДР_ООО_&quot;Юкос_ФБЦ&quot;8"/>
      <sheetName val="исходные_данные8"/>
      <sheetName val="расчетные_таблицы8"/>
      <sheetName val="Амур_ДОН8"/>
      <sheetName val="кп_ГК8"/>
      <sheetName val="Справочные_данные8"/>
      <sheetName val="Б_Сатка8"/>
      <sheetName val="справ_9"/>
      <sheetName val="Перечень_ИУ8"/>
      <sheetName val="3_1_ТХ8"/>
      <sheetName val="СметаСводная_Колпино8"/>
      <sheetName val="3_58"/>
      <sheetName val="суб_подряд9"/>
      <sheetName val="ПСБ_-_ОЭ9"/>
      <sheetName val="Смета_28"/>
      <sheetName val="Ачинский_НПЗ8"/>
      <sheetName val="См3_СЦБ-зап8"/>
      <sheetName val="Хаттон_90_90_Femco8"/>
      <sheetName val="свод_общ8"/>
      <sheetName val="Смета_5_2__Кусты25,29,31,658"/>
      <sheetName val="смета_СИД8"/>
      <sheetName val="ресурсная_вед_8"/>
      <sheetName val="р_Волхов8"/>
      <sheetName val="КП_к_ГК8"/>
      <sheetName val="изыскания_28"/>
      <sheetName val="Калплан_Кра8"/>
      <sheetName val="6_11_новый8"/>
      <sheetName val="Opex_personnel_(Term_facs)8"/>
      <sheetName val="Капитальные_затраты8"/>
      <sheetName val="Пояснение_7"/>
      <sheetName val="3_18"/>
      <sheetName val="Коммерческие_расходы8"/>
      <sheetName val="смета_2_проект__работы7"/>
      <sheetName val="СС_замеч_с_ответами8"/>
      <sheetName val="УП__20048"/>
      <sheetName val="в_работу8"/>
      <sheetName val="3_28"/>
      <sheetName val="3_38"/>
      <sheetName val="Р2_18"/>
      <sheetName val="Р2_28"/>
      <sheetName val="Удельные(проф_)8"/>
      <sheetName val="Константы_и_результаты8"/>
      <sheetName val="расчет_№38"/>
      <sheetName val="20_Кредиты_краткосрочные8"/>
      <sheetName val="Перечень_Заказчиков8"/>
      <sheetName val="2_2_8"/>
      <sheetName val="СтрЗапасов_(2)7"/>
      <sheetName val="PwC_Copies_from_old_models_--&gt;7"/>
      <sheetName val="Сравнение_ДПН_факт_06-077"/>
      <sheetName val="НМ_расчеты7"/>
      <sheetName val="КП_к_снег_Рыбинская8"/>
      <sheetName val="Коэф_КВ7"/>
      <sheetName val="Смета_терзем7"/>
      <sheetName val="Кал_план_Жукова_даты_-_не_надо7"/>
      <sheetName val="матер_7"/>
      <sheetName val="КП_Прим_(3)7"/>
      <sheetName val="кп_(3)7"/>
      <sheetName val="фонтан_разбитый27"/>
      <sheetName val="Баланс_(Ф1)7"/>
      <sheetName val="Смета_3_Гидролог7"/>
      <sheetName val="Записка_СЦБ7"/>
      <sheetName val="РС_7"/>
      <sheetName val="Общая_часть7"/>
      <sheetName val="Табл_58"/>
      <sheetName val="Табл_28"/>
      <sheetName val="См_№3_ОПР7"/>
      <sheetName val="см_№6_АВЗУ_и_ГПЗУ7"/>
      <sheetName val="Input_Assumptions7"/>
      <sheetName val="см_№1_1_Геодезические_работы_7"/>
      <sheetName val="см_№1_4_Экология_7"/>
      <sheetName val="АСУ_ТП_1_этап_ПД7"/>
      <sheetName val="Расчет_курса7"/>
      <sheetName val="Source_lists7"/>
      <sheetName val="Курс_доллара7"/>
      <sheetName val="Календарь_новый7"/>
      <sheetName val="Смета_№_1_ИИ_линия7"/>
      <sheetName val="Дополнительные_параметры7"/>
      <sheetName val="Свод_объем7"/>
      <sheetName val="Дог_цена7"/>
      <sheetName val="выборка_на22_июня7"/>
      <sheetName val="3труба_(П)7"/>
      <sheetName val="Объемы_работ_по_ПВ7"/>
      <sheetName val="Таблица_57"/>
      <sheetName val="Таблица_37"/>
      <sheetName val="1_401_27"/>
      <sheetName val="PO_Data7"/>
      <sheetName val="Раб_АУ7"/>
      <sheetName val="р_Нева8"/>
      <sheetName val="р_Молога8"/>
      <sheetName val="18_рек_Ю-Х8"/>
      <sheetName val="нпс_Палкино8"/>
      <sheetName val="Россия_-_Китай8"/>
      <sheetName val="КМ_210-2388"/>
      <sheetName val="БТС-2_км_405-4598"/>
      <sheetName val="БТС-2_км_405-4538"/>
      <sheetName val="БТС-2_км_313-3528"/>
      <sheetName val="БТС-2_км326-3528"/>
      <sheetName val="Улейма_И8"/>
      <sheetName val="Белая_УБКА8"/>
      <sheetName val="км_72-75р_Левоннька8"/>
      <sheetName val="киенгоп-н_Челны_км_104-2068"/>
      <sheetName val="ВЛ_Урдома8"/>
      <sheetName val="Вл_Микунь_Урдома8"/>
      <sheetName val="ВЛ_Синдор-Микунь8"/>
      <sheetName val="Тон_Чермасан8"/>
      <sheetName val="Трасса_км_16-1478"/>
      <sheetName val="трасса_0-768"/>
      <sheetName val="Колва_788"/>
      <sheetName val="Гидрология__р_Колва_км_388"/>
      <sheetName val="ПСП_8"/>
      <sheetName val="Новая_сводка_(до_бюджета)_(2)9"/>
      <sheetName val="Что_пришло9"/>
      <sheetName val="влад-таблица_(2)9"/>
      <sheetName val="Новая_сводка_(до_бюджета)9"/>
      <sheetName val="Новая_сводка9"/>
      <sheetName val="Общие_расходы9"/>
      <sheetName val="Новая_сводка_(по_бюджету)9"/>
      <sheetName val="Íîâàÿ_ñâîäêà_(äî_áþäæåòà)_(2)9"/>
      <sheetName val="×òî_ïðèøëî9"/>
      <sheetName val="âëàä-òàáëèöà_(2)9"/>
      <sheetName val="Íîâàÿ_ñâîäêà_(äî_áþäæåòà)9"/>
      <sheetName val="Íîâàÿ_ñâîäêà9"/>
      <sheetName val="Îáùèå_ðàñõîäû9"/>
      <sheetName val="Íîâàÿ_ñâîäêà_(ïî_áþäæåòó)9"/>
      <sheetName val="6_10_19"/>
      <sheetName val="6_7_3_ТН9"/>
      <sheetName val="6_110"/>
      <sheetName val="6_52-свод8"/>
      <sheetName val="ДДС_(Форма_№3)7"/>
      <sheetName val="Сводная_7"/>
      <sheetName val="7_ТХ_Сети_(кор)7"/>
      <sheetName val="Tier_3112087"/>
      <sheetName val="Акт_выбора7"/>
      <sheetName val="См_№7_Эл_7"/>
      <sheetName val="См_№8_Пож_7"/>
      <sheetName val="См_№3_ВиК7"/>
      <sheetName val="Сметы_за_сопровождение7"/>
      <sheetName val="См_3_АСУ6"/>
      <sheetName val="Полигон_-_ИЭИ_6"/>
      <sheetName val="Смета_ТЗ_АСУ-166"/>
      <sheetName val="База_Геодезия6"/>
      <sheetName val="База_Геология6"/>
      <sheetName val="База_Геофизика6"/>
      <sheetName val="4_1_16"/>
      <sheetName val="исп_1_1_16"/>
      <sheetName val="База_Гидро6"/>
      <sheetName val="4_2_16"/>
      <sheetName val="исп_1_1_26"/>
      <sheetName val="Исп__смета_этап_1_1,_1_26"/>
      <sheetName val="Бл_электр_5"/>
      <sheetName val="лч_и_кам5"/>
      <sheetName val="Промер_глуб5"/>
      <sheetName val="КБК_ДПК5"/>
      <sheetName val="ТЗ_АСУ-15"/>
      <sheetName val="2_Геология5"/>
      <sheetName val="Объем_работ5"/>
      <sheetName val="Виды_работ_АСО5"/>
      <sheetName val="таблица_руко_6"/>
      <sheetName val="ИД_СМР5"/>
      <sheetName val="ФОТ_для_смет5"/>
      <sheetName val="Вспом_5"/>
      <sheetName val="ЕТС_(ф)5"/>
      <sheetName val="Main_list5"/>
      <sheetName val="ПД-2_25"/>
      <sheetName val="1_145"/>
      <sheetName val="1_75"/>
      <sheetName val="Исх__данные5"/>
      <sheetName val="исключ_ЭХЗ4"/>
      <sheetName val="эл_химз_9"/>
      <sheetName val="геология_9"/>
      <sheetName val="6_149"/>
      <sheetName val="6_3_19"/>
      <sheetName val="6_209"/>
      <sheetName val="6_4_19"/>
      <sheetName val="6_11_1__сторонние9"/>
      <sheetName val="8_14_КР_(списание)ОПСТИКР9"/>
      <sheetName val="6_14_КР8"/>
      <sheetName val="Данные_для_расчёта_сметы8"/>
      <sheetName val="Текущие_цены8"/>
      <sheetName val="свод_28"/>
      <sheetName val="к_84-к_838"/>
      <sheetName val="отчет_эл_эн__20008"/>
      <sheetName val="Зап-3-_СЦБ8"/>
      <sheetName val="Пример_расчета8"/>
      <sheetName val="СметаСводная_Рыб8"/>
      <sheetName val="13_17"/>
      <sheetName val="Коэфф1_8"/>
      <sheetName val="КП_(2)7"/>
      <sheetName val="6_37"/>
      <sheetName val="6_77"/>
      <sheetName val="6_3_1_37"/>
      <sheetName val="свод_37"/>
      <sheetName val="Смета2_проект__раб_8"/>
      <sheetName val="Смета_18"/>
      <sheetName val="СМЕТА_проект7"/>
      <sheetName val="Production_and_Spend7"/>
      <sheetName val="Прайс_лист8"/>
      <sheetName val="1_37"/>
      <sheetName val="К_рын7"/>
      <sheetName val="Сводная_смета7"/>
      <sheetName val="См_1_наруж_водопровод8"/>
      <sheetName val="Разработка_проекта8"/>
      <sheetName val="КП_НовоКов8"/>
      <sheetName val="СметаСводная_1_оч8"/>
      <sheetName val="Переменные_и_константы7"/>
      <sheetName val="свод_(2)7"/>
      <sheetName val="Калплан_ОИ2_Макм_крестики7"/>
      <sheetName val="СметаСводная_павильон7"/>
      <sheetName val="Св__смета7"/>
      <sheetName val="РБС_ИЗМ17"/>
      <sheetName val="СметаСводная_снег7"/>
      <sheetName val="Лист_опроса7"/>
      <sheetName val="Исполнение__освоение_по_закупк7"/>
      <sheetName val="Исполнение_для_Ускова7"/>
      <sheetName val="Выборка_по_отсыпкам7"/>
      <sheetName val="ИП__отсыпки_7"/>
      <sheetName val="ИП__отсыпки_ФОТ_диз_т_7"/>
      <sheetName val="ИП__отсыпки___выборка_7"/>
      <sheetName val="Исполнение_по_оборуд_7"/>
      <sheetName val="Исполнение_по_оборуд___2_7"/>
      <sheetName val="Исполнение_сжато7"/>
      <sheetName val="Форма_для_бурения7"/>
      <sheetName val="Форма_для_КС7"/>
      <sheetName val="Форма_для_ГР7"/>
      <sheetName val="Смета_1свод7"/>
      <sheetName val="таблица_руководству7"/>
      <sheetName val="Суточная_добыча_за_неделю7"/>
      <sheetName val="Прибыль_опл7"/>
      <sheetName val="№5_СУБ_Инж_защ7"/>
      <sheetName val="HP_и_оргтехника7"/>
      <sheetName val="Таблица_27"/>
      <sheetName val="Таблица_4_АСУТП7"/>
      <sheetName val="ст_ГТМ7"/>
      <sheetName val="ПДР_ООО_&quot;Юкос_ФБЦ&quot;7"/>
      <sheetName val="исходные_данные7"/>
      <sheetName val="расчетные_таблицы7"/>
      <sheetName val="Амур_ДОН7"/>
      <sheetName val="кп_ГК7"/>
      <sheetName val="Справочные_данные7"/>
      <sheetName val="Б_Сатка7"/>
      <sheetName val="справ_8"/>
      <sheetName val="Перечень_ИУ7"/>
      <sheetName val="3_1_ТХ7"/>
      <sheetName val="СметаСводная_Колпино7"/>
      <sheetName val="3_57"/>
      <sheetName val="суб_подряд8"/>
      <sheetName val="ПСБ_-_ОЭ8"/>
      <sheetName val="Смета_27"/>
      <sheetName val="Ачинский_НПЗ7"/>
      <sheetName val="См3_СЦБ-зап7"/>
      <sheetName val="Хаттон_90_90_Femco7"/>
      <sheetName val="свод_общ7"/>
      <sheetName val="Смета_5_2__Кусты25,29,31,657"/>
      <sheetName val="смета_СИД7"/>
      <sheetName val="ресурсная_вед_7"/>
      <sheetName val="р_Волхов7"/>
      <sheetName val="КП_к_ГК7"/>
      <sheetName val="изыскания_27"/>
      <sheetName val="Калплан_Кра7"/>
      <sheetName val="6_11_новый7"/>
      <sheetName val="Opex_personnel_(Term_facs)7"/>
      <sheetName val="Капитальные_затраты7"/>
      <sheetName val="Пояснение_6"/>
      <sheetName val="3_17"/>
      <sheetName val="Коммерческие_расходы7"/>
      <sheetName val="смета_2_проект__работы6"/>
      <sheetName val="СС_замеч_с_ответами7"/>
      <sheetName val="УП__20047"/>
      <sheetName val="в_работу7"/>
      <sheetName val="3_27"/>
      <sheetName val="3_37"/>
      <sheetName val="Р2_17"/>
      <sheetName val="Р2_27"/>
      <sheetName val="Удельные(проф_)7"/>
      <sheetName val="Константы_и_результаты7"/>
      <sheetName val="расчет_№37"/>
      <sheetName val="20_Кредиты_краткосрочные7"/>
      <sheetName val="Перечень_Заказчиков7"/>
      <sheetName val="2_2_7"/>
      <sheetName val="СтрЗапасов_(2)6"/>
      <sheetName val="PwC_Copies_from_old_models_--&gt;6"/>
      <sheetName val="Сравнение_ДПН_факт_06-076"/>
      <sheetName val="НМ_расчеты6"/>
      <sheetName val="КП_к_снег_Рыбинская7"/>
      <sheetName val="Коэф_КВ6"/>
      <sheetName val="Смета_терзем6"/>
      <sheetName val="Кал_план_Жукова_даты_-_не_надо6"/>
      <sheetName val="матер_6"/>
      <sheetName val="КП_Прим_(3)6"/>
      <sheetName val="кп_(3)6"/>
      <sheetName val="фонтан_разбитый26"/>
      <sheetName val="Баланс_(Ф1)6"/>
      <sheetName val="Смета_3_Гидролог6"/>
      <sheetName val="Записка_СЦБ6"/>
      <sheetName val="РС_6"/>
      <sheetName val="Общая_часть6"/>
      <sheetName val="Табл_57"/>
      <sheetName val="Табл_27"/>
      <sheetName val="См_№3_ОПР6"/>
      <sheetName val="см_№6_АВЗУ_и_ГПЗУ6"/>
      <sheetName val="Input_Assumptions6"/>
      <sheetName val="см_№1_1_Геодезические_работы_6"/>
      <sheetName val="см_№1_4_Экология_6"/>
      <sheetName val="АСУ_ТП_1_этап_ПД6"/>
      <sheetName val="Расчет_курса6"/>
      <sheetName val="Source_lists6"/>
      <sheetName val="Курс_доллара6"/>
      <sheetName val="Календарь_новый6"/>
      <sheetName val="Смета_№_1_ИИ_линия6"/>
      <sheetName val="Дополнительные_параметры6"/>
      <sheetName val="Свод_объем6"/>
      <sheetName val="Дог_цена6"/>
      <sheetName val="выборка_на22_июня6"/>
      <sheetName val="3труба_(П)6"/>
      <sheetName val="Объемы_работ_по_ПВ6"/>
      <sheetName val="Таблица_56"/>
      <sheetName val="Таблица_36"/>
      <sheetName val="1_401_26"/>
      <sheetName val="PO_Data6"/>
      <sheetName val="Раб_АУ6"/>
      <sheetName val="р_Нева7"/>
      <sheetName val="р_Молога7"/>
      <sheetName val="18_рек_Ю-Х7"/>
      <sheetName val="нпс_Палкино7"/>
      <sheetName val="Россия_-_Китай7"/>
      <sheetName val="КМ_210-2387"/>
      <sheetName val="БТС-2_км_405-4597"/>
      <sheetName val="БТС-2_км_405-4537"/>
      <sheetName val="БТС-2_км_313-3527"/>
      <sheetName val="БТС-2_км326-3527"/>
      <sheetName val="Улейма_И7"/>
      <sheetName val="Белая_УБКА7"/>
      <sheetName val="км_72-75р_Левоннька7"/>
      <sheetName val="киенгоп-н_Челны_км_104-2067"/>
      <sheetName val="ВЛ_Урдома7"/>
      <sheetName val="Вл_Микунь_Урдома7"/>
      <sheetName val="ВЛ_Синдор-Микунь7"/>
      <sheetName val="Тон_Чермасан7"/>
      <sheetName val="Трасса_км_16-1477"/>
      <sheetName val="трасса_0-767"/>
      <sheetName val="Колва_787"/>
      <sheetName val="Гидрология__р_Колва_км_387"/>
      <sheetName val="ПСП_7"/>
      <sheetName val="Новая_сводка_(до_бюджета)_(2)8"/>
      <sheetName val="Что_пришло8"/>
      <sheetName val="влад-таблица_(2)8"/>
      <sheetName val="Новая_сводка_(до_бюджета)8"/>
      <sheetName val="Новая_сводка8"/>
      <sheetName val="Общие_расходы8"/>
      <sheetName val="Новая_сводка_(по_бюджету)8"/>
      <sheetName val="Íîâàÿ_ñâîäêà_(äî_áþäæåòà)_(2)8"/>
      <sheetName val="×òî_ïðèøëî8"/>
      <sheetName val="âëàä-òàáëèöà_(2)8"/>
      <sheetName val="Íîâàÿ_ñâîäêà_(äî_áþäæåòà)8"/>
      <sheetName val="Íîâàÿ_ñâîäêà8"/>
      <sheetName val="Îáùèå_ðàñõîäû8"/>
      <sheetName val="Íîâàÿ_ñâîäêà_(ïî_áþäæåòó)8"/>
      <sheetName val="6_10_18"/>
      <sheetName val="6_7_3_ТН8"/>
      <sheetName val="6_19"/>
      <sheetName val="6_52-свод7"/>
      <sheetName val="ДДС_(Форма_№3)6"/>
      <sheetName val="Сводная_6"/>
      <sheetName val="7_ТХ_Сети_(кор)6"/>
      <sheetName val="Tier_3112086"/>
      <sheetName val="Акт_выбора6"/>
      <sheetName val="См_№7_Эл_6"/>
      <sheetName val="См_№8_Пож_6"/>
      <sheetName val="См_№3_ВиК6"/>
      <sheetName val="Сметы_за_сопровождение6"/>
      <sheetName val="См_3_АСУ5"/>
      <sheetName val="Полигон_-_ИЭИ_5"/>
      <sheetName val="Смета_ТЗ_АСУ-165"/>
      <sheetName val="База_Геодезия5"/>
      <sheetName val="База_Геология5"/>
      <sheetName val="База_Геофизика5"/>
      <sheetName val="4_1_15"/>
      <sheetName val="исп_1_1_15"/>
      <sheetName val="База_Гидро5"/>
      <sheetName val="4_2_15"/>
      <sheetName val="исп_1_1_25"/>
      <sheetName val="Исп__смета_этап_1_1,_1_25"/>
      <sheetName val="Бл_электр_4"/>
      <sheetName val="лч_и_кам4"/>
      <sheetName val="Промер_глуб4"/>
      <sheetName val="КБК_ДПК4"/>
      <sheetName val="ТЗ_АСУ-14"/>
      <sheetName val="2_Геология4"/>
      <sheetName val="Объем_работ4"/>
      <sheetName val="Виды_работ_АСО4"/>
      <sheetName val="ИД_СМР4"/>
      <sheetName val="ФОТ_для_смет4"/>
      <sheetName val="Вспом_4"/>
      <sheetName val="ЕТС_(ф)4"/>
      <sheetName val="Main_list4"/>
      <sheetName val="ПД-2_24"/>
      <sheetName val="1_144"/>
      <sheetName val="1_74"/>
      <sheetName val="Исх__данные4"/>
      <sheetName val="исключ_ЭХЗ3"/>
      <sheetName val="Хаттон_90_礊め_x0005_"/>
      <sheetName val="СметаСводная кол"/>
      <sheetName val="обслед 1"/>
      <sheetName val="Восстановл_Лис礊め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 refreshError="1"/>
      <sheetData sheetId="7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>
        <row r="1">
          <cell r="B1">
            <v>0</v>
          </cell>
        </row>
      </sheetData>
      <sheetData sheetId="782">
        <row r="1">
          <cell r="B1">
            <v>0</v>
          </cell>
        </row>
      </sheetData>
      <sheetData sheetId="783">
        <row r="1">
          <cell r="B1">
            <v>0</v>
          </cell>
        </row>
      </sheetData>
      <sheetData sheetId="784">
        <row r="1">
          <cell r="B1">
            <v>0</v>
          </cell>
        </row>
      </sheetData>
      <sheetData sheetId="785">
        <row r="1">
          <cell r="B1">
            <v>0</v>
          </cell>
        </row>
      </sheetData>
      <sheetData sheetId="786">
        <row r="1">
          <cell r="B1">
            <v>0</v>
          </cell>
        </row>
      </sheetData>
      <sheetData sheetId="787">
        <row r="1">
          <cell r="B1">
            <v>0</v>
          </cell>
        </row>
      </sheetData>
      <sheetData sheetId="788">
        <row r="1">
          <cell r="B1">
            <v>0</v>
          </cell>
        </row>
      </sheetData>
      <sheetData sheetId="789">
        <row r="1">
          <cell r="B1">
            <v>0</v>
          </cell>
        </row>
      </sheetData>
      <sheetData sheetId="790">
        <row r="1">
          <cell r="B1">
            <v>0</v>
          </cell>
        </row>
      </sheetData>
      <sheetData sheetId="791">
        <row r="1">
          <cell r="B1">
            <v>0</v>
          </cell>
        </row>
      </sheetData>
      <sheetData sheetId="792">
        <row r="1">
          <cell r="B1">
            <v>0</v>
          </cell>
        </row>
      </sheetData>
      <sheetData sheetId="793">
        <row r="1">
          <cell r="B1">
            <v>0</v>
          </cell>
        </row>
      </sheetData>
      <sheetData sheetId="794">
        <row r="1">
          <cell r="B1">
            <v>0</v>
          </cell>
        </row>
      </sheetData>
      <sheetData sheetId="795">
        <row r="1">
          <cell r="B1">
            <v>0</v>
          </cell>
        </row>
      </sheetData>
      <sheetData sheetId="796">
        <row r="1">
          <cell r="B1">
            <v>0</v>
          </cell>
        </row>
      </sheetData>
      <sheetData sheetId="797">
        <row r="1">
          <cell r="B1">
            <v>0</v>
          </cell>
        </row>
      </sheetData>
      <sheetData sheetId="798">
        <row r="1">
          <cell r="B1">
            <v>0</v>
          </cell>
        </row>
      </sheetData>
      <sheetData sheetId="799">
        <row r="1">
          <cell r="B1">
            <v>0</v>
          </cell>
        </row>
      </sheetData>
      <sheetData sheetId="800">
        <row r="1">
          <cell r="B1">
            <v>0</v>
          </cell>
        </row>
      </sheetData>
      <sheetData sheetId="801">
        <row r="1">
          <cell r="B1">
            <v>0</v>
          </cell>
        </row>
      </sheetData>
      <sheetData sheetId="802">
        <row r="1">
          <cell r="B1">
            <v>0</v>
          </cell>
        </row>
      </sheetData>
      <sheetData sheetId="803">
        <row r="1">
          <cell r="B1">
            <v>0</v>
          </cell>
        </row>
      </sheetData>
      <sheetData sheetId="804">
        <row r="1">
          <cell r="B1">
            <v>0</v>
          </cell>
        </row>
      </sheetData>
      <sheetData sheetId="805">
        <row r="1">
          <cell r="B1">
            <v>0</v>
          </cell>
        </row>
      </sheetData>
      <sheetData sheetId="806">
        <row r="1">
          <cell r="B1">
            <v>0</v>
          </cell>
        </row>
      </sheetData>
      <sheetData sheetId="807">
        <row r="1">
          <cell r="B1">
            <v>0</v>
          </cell>
        </row>
      </sheetData>
      <sheetData sheetId="808">
        <row r="1">
          <cell r="B1">
            <v>0</v>
          </cell>
        </row>
      </sheetData>
      <sheetData sheetId="809">
        <row r="1">
          <cell r="B1">
            <v>0</v>
          </cell>
        </row>
      </sheetData>
      <sheetData sheetId="810">
        <row r="1">
          <cell r="B1">
            <v>0</v>
          </cell>
        </row>
      </sheetData>
      <sheetData sheetId="811">
        <row r="1">
          <cell r="B1">
            <v>0</v>
          </cell>
        </row>
      </sheetData>
      <sheetData sheetId="812">
        <row r="1">
          <cell r="B1">
            <v>0</v>
          </cell>
        </row>
      </sheetData>
      <sheetData sheetId="813">
        <row r="1">
          <cell r="B1">
            <v>0</v>
          </cell>
        </row>
      </sheetData>
      <sheetData sheetId="814">
        <row r="1">
          <cell r="B1">
            <v>0</v>
          </cell>
        </row>
      </sheetData>
      <sheetData sheetId="815">
        <row r="1">
          <cell r="B1">
            <v>0</v>
          </cell>
        </row>
      </sheetData>
      <sheetData sheetId="816">
        <row r="1">
          <cell r="B1">
            <v>0</v>
          </cell>
        </row>
      </sheetData>
      <sheetData sheetId="817">
        <row r="1">
          <cell r="B1">
            <v>0</v>
          </cell>
        </row>
      </sheetData>
      <sheetData sheetId="818">
        <row r="1">
          <cell r="B1">
            <v>0</v>
          </cell>
        </row>
      </sheetData>
      <sheetData sheetId="819">
        <row r="1">
          <cell r="B1">
            <v>0</v>
          </cell>
        </row>
      </sheetData>
      <sheetData sheetId="820">
        <row r="1">
          <cell r="B1">
            <v>0</v>
          </cell>
        </row>
      </sheetData>
      <sheetData sheetId="821">
        <row r="1">
          <cell r="B1">
            <v>0</v>
          </cell>
        </row>
      </sheetData>
      <sheetData sheetId="822">
        <row r="1">
          <cell r="B1">
            <v>0</v>
          </cell>
        </row>
      </sheetData>
      <sheetData sheetId="823">
        <row r="1">
          <cell r="B1">
            <v>0</v>
          </cell>
        </row>
      </sheetData>
      <sheetData sheetId="824">
        <row r="1">
          <cell r="B1">
            <v>0</v>
          </cell>
        </row>
      </sheetData>
      <sheetData sheetId="825">
        <row r="1">
          <cell r="B1">
            <v>0</v>
          </cell>
        </row>
      </sheetData>
      <sheetData sheetId="826">
        <row r="1">
          <cell r="B1">
            <v>0</v>
          </cell>
        </row>
      </sheetData>
      <sheetData sheetId="827">
        <row r="1">
          <cell r="B1">
            <v>0</v>
          </cell>
        </row>
      </sheetData>
      <sheetData sheetId="828">
        <row r="1">
          <cell r="B1">
            <v>0</v>
          </cell>
        </row>
      </sheetData>
      <sheetData sheetId="829">
        <row r="1">
          <cell r="B1">
            <v>0</v>
          </cell>
        </row>
      </sheetData>
      <sheetData sheetId="830">
        <row r="1">
          <cell r="B1">
            <v>0</v>
          </cell>
        </row>
      </sheetData>
      <sheetData sheetId="831">
        <row r="1">
          <cell r="B1">
            <v>0</v>
          </cell>
        </row>
      </sheetData>
      <sheetData sheetId="832">
        <row r="1">
          <cell r="B1">
            <v>0</v>
          </cell>
        </row>
      </sheetData>
      <sheetData sheetId="833">
        <row r="1">
          <cell r="B1">
            <v>0</v>
          </cell>
        </row>
      </sheetData>
      <sheetData sheetId="834">
        <row r="1">
          <cell r="B1">
            <v>0</v>
          </cell>
        </row>
      </sheetData>
      <sheetData sheetId="835">
        <row r="1">
          <cell r="B1">
            <v>0</v>
          </cell>
        </row>
      </sheetData>
      <sheetData sheetId="836">
        <row r="1">
          <cell r="B1">
            <v>0</v>
          </cell>
        </row>
      </sheetData>
      <sheetData sheetId="837">
        <row r="1">
          <cell r="B1">
            <v>0</v>
          </cell>
        </row>
      </sheetData>
      <sheetData sheetId="838">
        <row r="1">
          <cell r="B1">
            <v>0</v>
          </cell>
        </row>
      </sheetData>
      <sheetData sheetId="839">
        <row r="1">
          <cell r="B1">
            <v>0</v>
          </cell>
        </row>
      </sheetData>
      <sheetData sheetId="840">
        <row r="1">
          <cell r="B1">
            <v>0</v>
          </cell>
        </row>
      </sheetData>
      <sheetData sheetId="841">
        <row r="1">
          <cell r="B1">
            <v>0</v>
          </cell>
        </row>
      </sheetData>
      <sheetData sheetId="842">
        <row r="1">
          <cell r="B1">
            <v>0</v>
          </cell>
        </row>
      </sheetData>
      <sheetData sheetId="843">
        <row r="1">
          <cell r="B1">
            <v>0</v>
          </cell>
        </row>
      </sheetData>
      <sheetData sheetId="844">
        <row r="1">
          <cell r="B1">
            <v>0</v>
          </cell>
        </row>
      </sheetData>
      <sheetData sheetId="845">
        <row r="1">
          <cell r="B1">
            <v>0</v>
          </cell>
        </row>
      </sheetData>
      <sheetData sheetId="846">
        <row r="1">
          <cell r="B1">
            <v>0</v>
          </cell>
        </row>
      </sheetData>
      <sheetData sheetId="847">
        <row r="1">
          <cell r="B1">
            <v>0</v>
          </cell>
        </row>
      </sheetData>
      <sheetData sheetId="848">
        <row r="1">
          <cell r="B1">
            <v>0</v>
          </cell>
        </row>
      </sheetData>
      <sheetData sheetId="849">
        <row r="1">
          <cell r="B1">
            <v>0</v>
          </cell>
        </row>
      </sheetData>
      <sheetData sheetId="850">
        <row r="1">
          <cell r="B1">
            <v>0</v>
          </cell>
        </row>
      </sheetData>
      <sheetData sheetId="851">
        <row r="1">
          <cell r="B1">
            <v>0</v>
          </cell>
        </row>
      </sheetData>
      <sheetData sheetId="852">
        <row r="1">
          <cell r="B1">
            <v>0</v>
          </cell>
        </row>
      </sheetData>
      <sheetData sheetId="853">
        <row r="1">
          <cell r="B1">
            <v>0</v>
          </cell>
        </row>
      </sheetData>
      <sheetData sheetId="854">
        <row r="1">
          <cell r="B1">
            <v>0</v>
          </cell>
        </row>
      </sheetData>
      <sheetData sheetId="855">
        <row r="1">
          <cell r="B1">
            <v>0</v>
          </cell>
        </row>
      </sheetData>
      <sheetData sheetId="856">
        <row r="1">
          <cell r="B1">
            <v>0</v>
          </cell>
        </row>
      </sheetData>
      <sheetData sheetId="857">
        <row r="1">
          <cell r="B1">
            <v>0</v>
          </cell>
        </row>
      </sheetData>
      <sheetData sheetId="858">
        <row r="1">
          <cell r="B1">
            <v>0</v>
          </cell>
        </row>
      </sheetData>
      <sheetData sheetId="859">
        <row r="1">
          <cell r="B1">
            <v>0</v>
          </cell>
        </row>
      </sheetData>
      <sheetData sheetId="860">
        <row r="1">
          <cell r="B1">
            <v>0</v>
          </cell>
        </row>
      </sheetData>
      <sheetData sheetId="861">
        <row r="1">
          <cell r="B1">
            <v>0</v>
          </cell>
        </row>
      </sheetData>
      <sheetData sheetId="862">
        <row r="1">
          <cell r="B1">
            <v>0</v>
          </cell>
        </row>
      </sheetData>
      <sheetData sheetId="863">
        <row r="1">
          <cell r="B1">
            <v>0</v>
          </cell>
        </row>
      </sheetData>
      <sheetData sheetId="864">
        <row r="1">
          <cell r="B1">
            <v>0</v>
          </cell>
        </row>
      </sheetData>
      <sheetData sheetId="865">
        <row r="1">
          <cell r="B1">
            <v>0</v>
          </cell>
        </row>
      </sheetData>
      <sheetData sheetId="866">
        <row r="1">
          <cell r="B1">
            <v>0</v>
          </cell>
        </row>
      </sheetData>
      <sheetData sheetId="867">
        <row r="1">
          <cell r="B1">
            <v>0</v>
          </cell>
        </row>
      </sheetData>
      <sheetData sheetId="868">
        <row r="1">
          <cell r="B1">
            <v>0</v>
          </cell>
        </row>
      </sheetData>
      <sheetData sheetId="869">
        <row r="1">
          <cell r="B1">
            <v>0</v>
          </cell>
        </row>
      </sheetData>
      <sheetData sheetId="870">
        <row r="1">
          <cell r="B1">
            <v>0</v>
          </cell>
        </row>
      </sheetData>
      <sheetData sheetId="871">
        <row r="1">
          <cell r="B1">
            <v>0</v>
          </cell>
        </row>
      </sheetData>
      <sheetData sheetId="872">
        <row r="1">
          <cell r="B1">
            <v>0</v>
          </cell>
        </row>
      </sheetData>
      <sheetData sheetId="873">
        <row r="1">
          <cell r="B1">
            <v>0</v>
          </cell>
        </row>
      </sheetData>
      <sheetData sheetId="874">
        <row r="1">
          <cell r="B1">
            <v>0</v>
          </cell>
        </row>
      </sheetData>
      <sheetData sheetId="875">
        <row r="1">
          <cell r="B1">
            <v>0</v>
          </cell>
        </row>
      </sheetData>
      <sheetData sheetId="876">
        <row r="1">
          <cell r="B1">
            <v>0</v>
          </cell>
        </row>
      </sheetData>
      <sheetData sheetId="877">
        <row r="1">
          <cell r="B1">
            <v>0</v>
          </cell>
        </row>
      </sheetData>
      <sheetData sheetId="878">
        <row r="1">
          <cell r="B1">
            <v>0</v>
          </cell>
        </row>
      </sheetData>
      <sheetData sheetId="879">
        <row r="1">
          <cell r="B1">
            <v>0</v>
          </cell>
        </row>
      </sheetData>
      <sheetData sheetId="880">
        <row r="1">
          <cell r="B1">
            <v>0</v>
          </cell>
        </row>
      </sheetData>
      <sheetData sheetId="881">
        <row r="1">
          <cell r="B1">
            <v>0</v>
          </cell>
        </row>
      </sheetData>
      <sheetData sheetId="882">
        <row r="1">
          <cell r="B1">
            <v>0</v>
          </cell>
        </row>
      </sheetData>
      <sheetData sheetId="883">
        <row r="1">
          <cell r="B1">
            <v>0</v>
          </cell>
        </row>
      </sheetData>
      <sheetData sheetId="884">
        <row r="1">
          <cell r="B1">
            <v>0</v>
          </cell>
        </row>
      </sheetData>
      <sheetData sheetId="885">
        <row r="1">
          <cell r="B1">
            <v>0</v>
          </cell>
        </row>
      </sheetData>
      <sheetData sheetId="886">
        <row r="1">
          <cell r="B1">
            <v>0</v>
          </cell>
        </row>
      </sheetData>
      <sheetData sheetId="887">
        <row r="1">
          <cell r="B1">
            <v>0</v>
          </cell>
        </row>
      </sheetData>
      <sheetData sheetId="888">
        <row r="1">
          <cell r="B1">
            <v>0</v>
          </cell>
        </row>
      </sheetData>
      <sheetData sheetId="889">
        <row r="1">
          <cell r="B1">
            <v>0</v>
          </cell>
        </row>
      </sheetData>
      <sheetData sheetId="890">
        <row r="1">
          <cell r="B1">
            <v>0</v>
          </cell>
        </row>
      </sheetData>
      <sheetData sheetId="891">
        <row r="1">
          <cell r="B1">
            <v>0</v>
          </cell>
        </row>
      </sheetData>
      <sheetData sheetId="892">
        <row r="1">
          <cell r="B1">
            <v>0</v>
          </cell>
        </row>
      </sheetData>
      <sheetData sheetId="893">
        <row r="1">
          <cell r="B1">
            <v>0</v>
          </cell>
        </row>
      </sheetData>
      <sheetData sheetId="894">
        <row r="1">
          <cell r="B1">
            <v>0</v>
          </cell>
        </row>
      </sheetData>
      <sheetData sheetId="895">
        <row r="1">
          <cell r="B1">
            <v>0</v>
          </cell>
        </row>
      </sheetData>
      <sheetData sheetId="896">
        <row r="1">
          <cell r="B1">
            <v>0</v>
          </cell>
        </row>
      </sheetData>
      <sheetData sheetId="897">
        <row r="1">
          <cell r="B1">
            <v>0</v>
          </cell>
        </row>
      </sheetData>
      <sheetData sheetId="898">
        <row r="1">
          <cell r="B1">
            <v>0</v>
          </cell>
        </row>
      </sheetData>
      <sheetData sheetId="899">
        <row r="1">
          <cell r="B1">
            <v>0</v>
          </cell>
        </row>
      </sheetData>
      <sheetData sheetId="900">
        <row r="1">
          <cell r="B1">
            <v>0</v>
          </cell>
        </row>
      </sheetData>
      <sheetData sheetId="901">
        <row r="1">
          <cell r="B1">
            <v>0</v>
          </cell>
        </row>
      </sheetData>
      <sheetData sheetId="902">
        <row r="1">
          <cell r="B1">
            <v>0</v>
          </cell>
        </row>
      </sheetData>
      <sheetData sheetId="903">
        <row r="1">
          <cell r="B1">
            <v>0</v>
          </cell>
        </row>
      </sheetData>
      <sheetData sheetId="904">
        <row r="1">
          <cell r="B1">
            <v>0</v>
          </cell>
        </row>
      </sheetData>
      <sheetData sheetId="905">
        <row r="1">
          <cell r="B1">
            <v>0</v>
          </cell>
        </row>
      </sheetData>
      <sheetData sheetId="906">
        <row r="1">
          <cell r="B1">
            <v>0</v>
          </cell>
        </row>
      </sheetData>
      <sheetData sheetId="907">
        <row r="1">
          <cell r="B1">
            <v>0</v>
          </cell>
        </row>
      </sheetData>
      <sheetData sheetId="908">
        <row r="1">
          <cell r="B1">
            <v>0</v>
          </cell>
        </row>
      </sheetData>
      <sheetData sheetId="909">
        <row r="1">
          <cell r="B1">
            <v>0</v>
          </cell>
        </row>
      </sheetData>
      <sheetData sheetId="910">
        <row r="1">
          <cell r="B1">
            <v>0</v>
          </cell>
        </row>
      </sheetData>
      <sheetData sheetId="911">
        <row r="1">
          <cell r="B1">
            <v>0</v>
          </cell>
        </row>
      </sheetData>
      <sheetData sheetId="912">
        <row r="1">
          <cell r="B1">
            <v>0</v>
          </cell>
        </row>
      </sheetData>
      <sheetData sheetId="913">
        <row r="1">
          <cell r="B1">
            <v>0</v>
          </cell>
        </row>
      </sheetData>
      <sheetData sheetId="914">
        <row r="1">
          <cell r="B1">
            <v>0</v>
          </cell>
        </row>
      </sheetData>
      <sheetData sheetId="915">
        <row r="1">
          <cell r="B1">
            <v>0</v>
          </cell>
        </row>
      </sheetData>
      <sheetData sheetId="916">
        <row r="1">
          <cell r="B1">
            <v>0</v>
          </cell>
        </row>
      </sheetData>
      <sheetData sheetId="917">
        <row r="1">
          <cell r="B1">
            <v>0</v>
          </cell>
        </row>
      </sheetData>
      <sheetData sheetId="918">
        <row r="1">
          <cell r="B1">
            <v>0</v>
          </cell>
        </row>
      </sheetData>
      <sheetData sheetId="919">
        <row r="1">
          <cell r="B1">
            <v>0</v>
          </cell>
        </row>
      </sheetData>
      <sheetData sheetId="920">
        <row r="1">
          <cell r="B1">
            <v>0</v>
          </cell>
        </row>
      </sheetData>
      <sheetData sheetId="921">
        <row r="1">
          <cell r="B1">
            <v>0</v>
          </cell>
        </row>
      </sheetData>
      <sheetData sheetId="922">
        <row r="1">
          <cell r="B1">
            <v>0</v>
          </cell>
        </row>
      </sheetData>
      <sheetData sheetId="923">
        <row r="1">
          <cell r="B1">
            <v>0</v>
          </cell>
        </row>
      </sheetData>
      <sheetData sheetId="924">
        <row r="1">
          <cell r="B1">
            <v>0</v>
          </cell>
        </row>
      </sheetData>
      <sheetData sheetId="925">
        <row r="1">
          <cell r="B1">
            <v>0</v>
          </cell>
        </row>
      </sheetData>
      <sheetData sheetId="926">
        <row r="1">
          <cell r="B1">
            <v>0</v>
          </cell>
        </row>
      </sheetData>
      <sheetData sheetId="927">
        <row r="1">
          <cell r="B1">
            <v>0</v>
          </cell>
        </row>
      </sheetData>
      <sheetData sheetId="928">
        <row r="1">
          <cell r="B1">
            <v>0</v>
          </cell>
        </row>
      </sheetData>
      <sheetData sheetId="929">
        <row r="1">
          <cell r="B1">
            <v>0</v>
          </cell>
        </row>
      </sheetData>
      <sheetData sheetId="930">
        <row r="1">
          <cell r="B1">
            <v>0</v>
          </cell>
        </row>
      </sheetData>
      <sheetData sheetId="931">
        <row r="1">
          <cell r="B1">
            <v>0</v>
          </cell>
        </row>
      </sheetData>
      <sheetData sheetId="932">
        <row r="1">
          <cell r="B1">
            <v>0</v>
          </cell>
        </row>
      </sheetData>
      <sheetData sheetId="933">
        <row r="1">
          <cell r="B1">
            <v>0</v>
          </cell>
        </row>
      </sheetData>
      <sheetData sheetId="934">
        <row r="1">
          <cell r="B1">
            <v>0</v>
          </cell>
        </row>
      </sheetData>
      <sheetData sheetId="935">
        <row r="1">
          <cell r="B1">
            <v>0</v>
          </cell>
        </row>
      </sheetData>
      <sheetData sheetId="936">
        <row r="1">
          <cell r="B1">
            <v>0</v>
          </cell>
        </row>
      </sheetData>
      <sheetData sheetId="937">
        <row r="1">
          <cell r="B1">
            <v>0</v>
          </cell>
        </row>
      </sheetData>
      <sheetData sheetId="938">
        <row r="1">
          <cell r="B1">
            <v>0</v>
          </cell>
        </row>
      </sheetData>
      <sheetData sheetId="939">
        <row r="1">
          <cell r="B1">
            <v>0</v>
          </cell>
        </row>
      </sheetData>
      <sheetData sheetId="940">
        <row r="1">
          <cell r="B1">
            <v>0</v>
          </cell>
        </row>
      </sheetData>
      <sheetData sheetId="941">
        <row r="1">
          <cell r="B1">
            <v>0</v>
          </cell>
        </row>
      </sheetData>
      <sheetData sheetId="942">
        <row r="1">
          <cell r="B1">
            <v>0</v>
          </cell>
        </row>
      </sheetData>
      <sheetData sheetId="943">
        <row r="1">
          <cell r="B1">
            <v>0</v>
          </cell>
        </row>
      </sheetData>
      <sheetData sheetId="944">
        <row r="1">
          <cell r="B1">
            <v>0</v>
          </cell>
        </row>
      </sheetData>
      <sheetData sheetId="945">
        <row r="1">
          <cell r="B1">
            <v>0</v>
          </cell>
        </row>
      </sheetData>
      <sheetData sheetId="946">
        <row r="1">
          <cell r="B1">
            <v>0</v>
          </cell>
        </row>
      </sheetData>
      <sheetData sheetId="947">
        <row r="1">
          <cell r="B1">
            <v>0</v>
          </cell>
        </row>
      </sheetData>
      <sheetData sheetId="948">
        <row r="1">
          <cell r="B1">
            <v>0</v>
          </cell>
        </row>
      </sheetData>
      <sheetData sheetId="949">
        <row r="1">
          <cell r="B1">
            <v>0</v>
          </cell>
        </row>
      </sheetData>
      <sheetData sheetId="950">
        <row r="1">
          <cell r="B1">
            <v>0</v>
          </cell>
        </row>
      </sheetData>
      <sheetData sheetId="951">
        <row r="1">
          <cell r="B1">
            <v>0</v>
          </cell>
        </row>
      </sheetData>
      <sheetData sheetId="952">
        <row r="1">
          <cell r="B1">
            <v>0</v>
          </cell>
        </row>
      </sheetData>
      <sheetData sheetId="953">
        <row r="1">
          <cell r="B1">
            <v>0</v>
          </cell>
        </row>
      </sheetData>
      <sheetData sheetId="954">
        <row r="1">
          <cell r="B1">
            <v>0</v>
          </cell>
        </row>
      </sheetData>
      <sheetData sheetId="955">
        <row r="1">
          <cell r="B1">
            <v>0</v>
          </cell>
        </row>
      </sheetData>
      <sheetData sheetId="956">
        <row r="1">
          <cell r="B1">
            <v>0</v>
          </cell>
        </row>
      </sheetData>
      <sheetData sheetId="957">
        <row r="1">
          <cell r="B1">
            <v>0</v>
          </cell>
        </row>
      </sheetData>
      <sheetData sheetId="958">
        <row r="1">
          <cell r="B1">
            <v>0</v>
          </cell>
        </row>
      </sheetData>
      <sheetData sheetId="959">
        <row r="1">
          <cell r="B1">
            <v>0</v>
          </cell>
        </row>
      </sheetData>
      <sheetData sheetId="960">
        <row r="1">
          <cell r="B1">
            <v>0</v>
          </cell>
        </row>
      </sheetData>
      <sheetData sheetId="961">
        <row r="1">
          <cell r="B1">
            <v>0</v>
          </cell>
        </row>
      </sheetData>
      <sheetData sheetId="962">
        <row r="1">
          <cell r="B1">
            <v>0</v>
          </cell>
        </row>
      </sheetData>
      <sheetData sheetId="963">
        <row r="1">
          <cell r="B1">
            <v>0</v>
          </cell>
        </row>
      </sheetData>
      <sheetData sheetId="964">
        <row r="1">
          <cell r="B1">
            <v>0</v>
          </cell>
        </row>
      </sheetData>
      <sheetData sheetId="965">
        <row r="1">
          <cell r="B1">
            <v>0</v>
          </cell>
        </row>
      </sheetData>
      <sheetData sheetId="966">
        <row r="1">
          <cell r="B1">
            <v>0</v>
          </cell>
        </row>
      </sheetData>
      <sheetData sheetId="967">
        <row r="1">
          <cell r="B1">
            <v>0</v>
          </cell>
        </row>
      </sheetData>
      <sheetData sheetId="968">
        <row r="1">
          <cell r="B1">
            <v>0</v>
          </cell>
        </row>
      </sheetData>
      <sheetData sheetId="969">
        <row r="1">
          <cell r="B1">
            <v>0</v>
          </cell>
        </row>
      </sheetData>
      <sheetData sheetId="970">
        <row r="1">
          <cell r="B1">
            <v>0</v>
          </cell>
        </row>
      </sheetData>
      <sheetData sheetId="971">
        <row r="1">
          <cell r="B1">
            <v>0</v>
          </cell>
        </row>
      </sheetData>
      <sheetData sheetId="972">
        <row r="1">
          <cell r="B1">
            <v>0</v>
          </cell>
        </row>
      </sheetData>
      <sheetData sheetId="973">
        <row r="1">
          <cell r="B1">
            <v>0</v>
          </cell>
        </row>
      </sheetData>
      <sheetData sheetId="974">
        <row r="1">
          <cell r="B1">
            <v>0</v>
          </cell>
        </row>
      </sheetData>
      <sheetData sheetId="975">
        <row r="1">
          <cell r="B1">
            <v>0</v>
          </cell>
        </row>
      </sheetData>
      <sheetData sheetId="976">
        <row r="1">
          <cell r="B1">
            <v>0</v>
          </cell>
        </row>
      </sheetData>
      <sheetData sheetId="977">
        <row r="1">
          <cell r="B1">
            <v>0</v>
          </cell>
        </row>
      </sheetData>
      <sheetData sheetId="978">
        <row r="1">
          <cell r="B1">
            <v>0</v>
          </cell>
        </row>
      </sheetData>
      <sheetData sheetId="979">
        <row r="1">
          <cell r="B1">
            <v>0</v>
          </cell>
        </row>
      </sheetData>
      <sheetData sheetId="980">
        <row r="1">
          <cell r="B1">
            <v>0</v>
          </cell>
        </row>
      </sheetData>
      <sheetData sheetId="981">
        <row r="1">
          <cell r="B1">
            <v>0</v>
          </cell>
        </row>
      </sheetData>
      <sheetData sheetId="982">
        <row r="1">
          <cell r="B1">
            <v>0</v>
          </cell>
        </row>
      </sheetData>
      <sheetData sheetId="983">
        <row r="1">
          <cell r="B1">
            <v>0</v>
          </cell>
        </row>
      </sheetData>
      <sheetData sheetId="984">
        <row r="1">
          <cell r="B1">
            <v>0</v>
          </cell>
        </row>
      </sheetData>
      <sheetData sheetId="985">
        <row r="1">
          <cell r="B1">
            <v>0</v>
          </cell>
        </row>
      </sheetData>
      <sheetData sheetId="986">
        <row r="1">
          <cell r="B1">
            <v>0</v>
          </cell>
        </row>
      </sheetData>
      <sheetData sheetId="987">
        <row r="1">
          <cell r="B1">
            <v>0</v>
          </cell>
        </row>
      </sheetData>
      <sheetData sheetId="988">
        <row r="1">
          <cell r="B1">
            <v>0</v>
          </cell>
        </row>
      </sheetData>
      <sheetData sheetId="989">
        <row r="1">
          <cell r="B1">
            <v>0</v>
          </cell>
        </row>
      </sheetData>
      <sheetData sheetId="990">
        <row r="1">
          <cell r="B1">
            <v>0</v>
          </cell>
        </row>
      </sheetData>
      <sheetData sheetId="991">
        <row r="1">
          <cell r="B1">
            <v>0</v>
          </cell>
        </row>
      </sheetData>
      <sheetData sheetId="992">
        <row r="1">
          <cell r="B1">
            <v>0</v>
          </cell>
        </row>
      </sheetData>
      <sheetData sheetId="993">
        <row r="1">
          <cell r="B1">
            <v>0</v>
          </cell>
        </row>
      </sheetData>
      <sheetData sheetId="994">
        <row r="1">
          <cell r="B1">
            <v>0</v>
          </cell>
        </row>
      </sheetData>
      <sheetData sheetId="995">
        <row r="1">
          <cell r="B1">
            <v>0</v>
          </cell>
        </row>
      </sheetData>
      <sheetData sheetId="996">
        <row r="1">
          <cell r="B1">
            <v>0</v>
          </cell>
        </row>
      </sheetData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>
        <row r="1">
          <cell r="B1">
            <v>0</v>
          </cell>
        </row>
      </sheetData>
      <sheetData sheetId="1049">
        <row r="1">
          <cell r="B1">
            <v>0</v>
          </cell>
        </row>
      </sheetData>
      <sheetData sheetId="1050">
        <row r="1">
          <cell r="B1">
            <v>0</v>
          </cell>
        </row>
      </sheetData>
      <sheetData sheetId="1051">
        <row r="1">
          <cell r="B1">
            <v>0</v>
          </cell>
        </row>
      </sheetData>
      <sheetData sheetId="1052">
        <row r="1">
          <cell r="B1">
            <v>0</v>
          </cell>
        </row>
      </sheetData>
      <sheetData sheetId="1053">
        <row r="1">
          <cell r="B1">
            <v>0</v>
          </cell>
        </row>
      </sheetData>
      <sheetData sheetId="1054">
        <row r="1">
          <cell r="B1">
            <v>0</v>
          </cell>
        </row>
      </sheetData>
      <sheetData sheetId="1055">
        <row r="1">
          <cell r="B1">
            <v>0</v>
          </cell>
        </row>
      </sheetData>
      <sheetData sheetId="1056">
        <row r="1">
          <cell r="B1">
            <v>0</v>
          </cell>
        </row>
      </sheetData>
      <sheetData sheetId="1057">
        <row r="1">
          <cell r="B1">
            <v>0</v>
          </cell>
        </row>
      </sheetData>
      <sheetData sheetId="1058">
        <row r="1">
          <cell r="B1">
            <v>0</v>
          </cell>
        </row>
      </sheetData>
      <sheetData sheetId="1059">
        <row r="1">
          <cell r="B1">
            <v>0</v>
          </cell>
        </row>
      </sheetData>
      <sheetData sheetId="1060">
        <row r="1">
          <cell r="B1">
            <v>0</v>
          </cell>
        </row>
      </sheetData>
      <sheetData sheetId="1061">
        <row r="1">
          <cell r="B1">
            <v>0</v>
          </cell>
        </row>
      </sheetData>
      <sheetData sheetId="1062">
        <row r="1">
          <cell r="B1">
            <v>0</v>
          </cell>
        </row>
      </sheetData>
      <sheetData sheetId="1063">
        <row r="1">
          <cell r="B1">
            <v>0</v>
          </cell>
        </row>
      </sheetData>
      <sheetData sheetId="1064">
        <row r="1">
          <cell r="B1">
            <v>0</v>
          </cell>
        </row>
      </sheetData>
      <sheetData sheetId="1065">
        <row r="1">
          <cell r="B1">
            <v>0</v>
          </cell>
        </row>
      </sheetData>
      <sheetData sheetId="1066">
        <row r="1">
          <cell r="B1">
            <v>0</v>
          </cell>
        </row>
      </sheetData>
      <sheetData sheetId="1067">
        <row r="1">
          <cell r="B1">
            <v>0</v>
          </cell>
        </row>
      </sheetData>
      <sheetData sheetId="1068">
        <row r="1">
          <cell r="B1">
            <v>0</v>
          </cell>
        </row>
      </sheetData>
      <sheetData sheetId="1069">
        <row r="1">
          <cell r="B1">
            <v>0</v>
          </cell>
        </row>
      </sheetData>
      <sheetData sheetId="1070">
        <row r="1">
          <cell r="B1">
            <v>0</v>
          </cell>
        </row>
      </sheetData>
      <sheetData sheetId="1071">
        <row r="1">
          <cell r="B1">
            <v>0</v>
          </cell>
        </row>
      </sheetData>
      <sheetData sheetId="1072">
        <row r="1">
          <cell r="B1">
            <v>0</v>
          </cell>
        </row>
      </sheetData>
      <sheetData sheetId="1073">
        <row r="1">
          <cell r="B1">
            <v>0</v>
          </cell>
        </row>
      </sheetData>
      <sheetData sheetId="1074">
        <row r="1">
          <cell r="B1">
            <v>0</v>
          </cell>
        </row>
      </sheetData>
      <sheetData sheetId="1075">
        <row r="1">
          <cell r="B1">
            <v>0</v>
          </cell>
        </row>
      </sheetData>
      <sheetData sheetId="1076">
        <row r="1">
          <cell r="B1">
            <v>0</v>
          </cell>
        </row>
      </sheetData>
      <sheetData sheetId="1077">
        <row r="1">
          <cell r="B1">
            <v>0</v>
          </cell>
        </row>
      </sheetData>
      <sheetData sheetId="1078">
        <row r="1">
          <cell r="B1">
            <v>0</v>
          </cell>
        </row>
      </sheetData>
      <sheetData sheetId="1079">
        <row r="1">
          <cell r="B1">
            <v>0</v>
          </cell>
        </row>
      </sheetData>
      <sheetData sheetId="1080">
        <row r="1">
          <cell r="B1">
            <v>0</v>
          </cell>
        </row>
      </sheetData>
      <sheetData sheetId="1081">
        <row r="1">
          <cell r="B1">
            <v>0</v>
          </cell>
        </row>
      </sheetData>
      <sheetData sheetId="1082">
        <row r="1">
          <cell r="B1">
            <v>0</v>
          </cell>
        </row>
      </sheetData>
      <sheetData sheetId="1083">
        <row r="1">
          <cell r="B1">
            <v>0</v>
          </cell>
        </row>
      </sheetData>
      <sheetData sheetId="1084">
        <row r="1">
          <cell r="B1">
            <v>0</v>
          </cell>
        </row>
      </sheetData>
      <sheetData sheetId="1085">
        <row r="1">
          <cell r="B1">
            <v>0</v>
          </cell>
        </row>
      </sheetData>
      <sheetData sheetId="1086">
        <row r="1">
          <cell r="B1">
            <v>0</v>
          </cell>
        </row>
      </sheetData>
      <sheetData sheetId="1087">
        <row r="1">
          <cell r="B1">
            <v>0</v>
          </cell>
        </row>
      </sheetData>
      <sheetData sheetId="1088">
        <row r="1">
          <cell r="B1">
            <v>0</v>
          </cell>
        </row>
      </sheetData>
      <sheetData sheetId="1089">
        <row r="1">
          <cell r="B1">
            <v>0</v>
          </cell>
        </row>
      </sheetData>
      <sheetData sheetId="1090">
        <row r="1">
          <cell r="B1">
            <v>0</v>
          </cell>
        </row>
      </sheetData>
      <sheetData sheetId="1091">
        <row r="1">
          <cell r="B1">
            <v>0</v>
          </cell>
        </row>
      </sheetData>
      <sheetData sheetId="1092">
        <row r="1">
          <cell r="B1">
            <v>0</v>
          </cell>
        </row>
      </sheetData>
      <sheetData sheetId="1093">
        <row r="1">
          <cell r="B1">
            <v>0</v>
          </cell>
        </row>
      </sheetData>
      <sheetData sheetId="1094">
        <row r="1">
          <cell r="B1">
            <v>0</v>
          </cell>
        </row>
      </sheetData>
      <sheetData sheetId="1095">
        <row r="1">
          <cell r="B1">
            <v>0</v>
          </cell>
        </row>
      </sheetData>
      <sheetData sheetId="1096">
        <row r="1">
          <cell r="B1">
            <v>0</v>
          </cell>
        </row>
      </sheetData>
      <sheetData sheetId="1097">
        <row r="1">
          <cell r="B1">
            <v>0</v>
          </cell>
        </row>
      </sheetData>
      <sheetData sheetId="1098">
        <row r="1">
          <cell r="B1">
            <v>0</v>
          </cell>
        </row>
      </sheetData>
      <sheetData sheetId="1099">
        <row r="1">
          <cell r="B1">
            <v>0</v>
          </cell>
        </row>
      </sheetData>
      <sheetData sheetId="1100">
        <row r="1">
          <cell r="B1">
            <v>0</v>
          </cell>
        </row>
      </sheetData>
      <sheetData sheetId="1101">
        <row r="1">
          <cell r="B1">
            <v>0</v>
          </cell>
        </row>
      </sheetData>
      <sheetData sheetId="1102">
        <row r="1">
          <cell r="B1">
            <v>0</v>
          </cell>
        </row>
      </sheetData>
      <sheetData sheetId="1103">
        <row r="1">
          <cell r="B1">
            <v>0</v>
          </cell>
        </row>
      </sheetData>
      <sheetData sheetId="1104">
        <row r="1">
          <cell r="B1">
            <v>0</v>
          </cell>
        </row>
      </sheetData>
      <sheetData sheetId="1105">
        <row r="1">
          <cell r="B1">
            <v>0</v>
          </cell>
        </row>
      </sheetData>
      <sheetData sheetId="1106">
        <row r="1">
          <cell r="B1">
            <v>0</v>
          </cell>
        </row>
      </sheetData>
      <sheetData sheetId="1107">
        <row r="1">
          <cell r="B1">
            <v>0</v>
          </cell>
        </row>
      </sheetData>
      <sheetData sheetId="1108">
        <row r="1">
          <cell r="B1">
            <v>0</v>
          </cell>
        </row>
      </sheetData>
      <sheetData sheetId="1109">
        <row r="1">
          <cell r="B1">
            <v>0</v>
          </cell>
        </row>
      </sheetData>
      <sheetData sheetId="1110">
        <row r="1">
          <cell r="B1">
            <v>0</v>
          </cell>
        </row>
      </sheetData>
      <sheetData sheetId="1111">
        <row r="1">
          <cell r="B1">
            <v>0</v>
          </cell>
        </row>
      </sheetData>
      <sheetData sheetId="1112">
        <row r="1">
          <cell r="B1">
            <v>0</v>
          </cell>
        </row>
      </sheetData>
      <sheetData sheetId="1113">
        <row r="1">
          <cell r="B1">
            <v>0</v>
          </cell>
        </row>
      </sheetData>
      <sheetData sheetId="1114">
        <row r="1">
          <cell r="B1">
            <v>0</v>
          </cell>
        </row>
      </sheetData>
      <sheetData sheetId="1115">
        <row r="1">
          <cell r="B1">
            <v>0</v>
          </cell>
        </row>
      </sheetData>
      <sheetData sheetId="1116">
        <row r="1">
          <cell r="B1">
            <v>0</v>
          </cell>
        </row>
      </sheetData>
      <sheetData sheetId="1117">
        <row r="1">
          <cell r="B1">
            <v>0</v>
          </cell>
        </row>
      </sheetData>
      <sheetData sheetId="1118">
        <row r="1">
          <cell r="B1">
            <v>0</v>
          </cell>
        </row>
      </sheetData>
      <sheetData sheetId="1119">
        <row r="1">
          <cell r="B1">
            <v>0</v>
          </cell>
        </row>
      </sheetData>
      <sheetData sheetId="1120">
        <row r="1">
          <cell r="B1">
            <v>0</v>
          </cell>
        </row>
      </sheetData>
      <sheetData sheetId="1121">
        <row r="1">
          <cell r="B1">
            <v>0</v>
          </cell>
        </row>
      </sheetData>
      <sheetData sheetId="1122">
        <row r="1">
          <cell r="B1">
            <v>0</v>
          </cell>
        </row>
      </sheetData>
      <sheetData sheetId="1123">
        <row r="1">
          <cell r="B1">
            <v>0</v>
          </cell>
        </row>
      </sheetData>
      <sheetData sheetId="1124">
        <row r="1">
          <cell r="B1">
            <v>0</v>
          </cell>
        </row>
      </sheetData>
      <sheetData sheetId="1125">
        <row r="1">
          <cell r="B1">
            <v>0</v>
          </cell>
        </row>
      </sheetData>
      <sheetData sheetId="1126">
        <row r="1">
          <cell r="B1">
            <v>0</v>
          </cell>
        </row>
      </sheetData>
      <sheetData sheetId="1127">
        <row r="1">
          <cell r="B1">
            <v>0</v>
          </cell>
        </row>
      </sheetData>
      <sheetData sheetId="1128">
        <row r="1">
          <cell r="B1">
            <v>0</v>
          </cell>
        </row>
      </sheetData>
      <sheetData sheetId="1129">
        <row r="1">
          <cell r="B1">
            <v>0</v>
          </cell>
        </row>
      </sheetData>
      <sheetData sheetId="1130">
        <row r="1">
          <cell r="B1">
            <v>0</v>
          </cell>
        </row>
      </sheetData>
      <sheetData sheetId="1131">
        <row r="1">
          <cell r="B1">
            <v>0</v>
          </cell>
        </row>
      </sheetData>
      <sheetData sheetId="1132">
        <row r="1">
          <cell r="B1">
            <v>0</v>
          </cell>
        </row>
      </sheetData>
      <sheetData sheetId="1133">
        <row r="1">
          <cell r="B1">
            <v>0</v>
          </cell>
        </row>
      </sheetData>
      <sheetData sheetId="1134">
        <row r="1">
          <cell r="B1">
            <v>0</v>
          </cell>
        </row>
      </sheetData>
      <sheetData sheetId="1135">
        <row r="1">
          <cell r="B1">
            <v>0</v>
          </cell>
        </row>
      </sheetData>
      <sheetData sheetId="1136">
        <row r="1">
          <cell r="B1">
            <v>0</v>
          </cell>
        </row>
      </sheetData>
      <sheetData sheetId="1137">
        <row r="1">
          <cell r="B1">
            <v>0</v>
          </cell>
        </row>
      </sheetData>
      <sheetData sheetId="1138">
        <row r="1">
          <cell r="B1">
            <v>0</v>
          </cell>
        </row>
      </sheetData>
      <sheetData sheetId="1139">
        <row r="1">
          <cell r="B1">
            <v>0</v>
          </cell>
        </row>
      </sheetData>
      <sheetData sheetId="1140">
        <row r="1">
          <cell r="B1">
            <v>0</v>
          </cell>
        </row>
      </sheetData>
      <sheetData sheetId="1141">
        <row r="1">
          <cell r="B1">
            <v>0</v>
          </cell>
        </row>
      </sheetData>
      <sheetData sheetId="1142">
        <row r="1">
          <cell r="B1">
            <v>0</v>
          </cell>
        </row>
      </sheetData>
      <sheetData sheetId="1143">
        <row r="1">
          <cell r="B1">
            <v>0</v>
          </cell>
        </row>
      </sheetData>
      <sheetData sheetId="1144">
        <row r="1">
          <cell r="B1">
            <v>0</v>
          </cell>
        </row>
      </sheetData>
      <sheetData sheetId="1145">
        <row r="1">
          <cell r="B1">
            <v>0</v>
          </cell>
        </row>
      </sheetData>
      <sheetData sheetId="1146">
        <row r="1">
          <cell r="B1">
            <v>0</v>
          </cell>
        </row>
      </sheetData>
      <sheetData sheetId="1147">
        <row r="1">
          <cell r="B1">
            <v>0</v>
          </cell>
        </row>
      </sheetData>
      <sheetData sheetId="1148">
        <row r="1">
          <cell r="B1">
            <v>0</v>
          </cell>
        </row>
      </sheetData>
      <sheetData sheetId="1149">
        <row r="1">
          <cell r="B1">
            <v>0</v>
          </cell>
        </row>
      </sheetData>
      <sheetData sheetId="1150">
        <row r="1">
          <cell r="B1">
            <v>0</v>
          </cell>
        </row>
      </sheetData>
      <sheetData sheetId="1151">
        <row r="1">
          <cell r="B1">
            <v>0</v>
          </cell>
        </row>
      </sheetData>
      <sheetData sheetId="1152">
        <row r="1">
          <cell r="B1">
            <v>0</v>
          </cell>
        </row>
      </sheetData>
      <sheetData sheetId="1153">
        <row r="1">
          <cell r="B1">
            <v>0</v>
          </cell>
        </row>
      </sheetData>
      <sheetData sheetId="1154">
        <row r="1">
          <cell r="B1">
            <v>0</v>
          </cell>
        </row>
      </sheetData>
      <sheetData sheetId="1155">
        <row r="1">
          <cell r="B1">
            <v>0</v>
          </cell>
        </row>
      </sheetData>
      <sheetData sheetId="1156">
        <row r="1">
          <cell r="B1">
            <v>0</v>
          </cell>
        </row>
      </sheetData>
      <sheetData sheetId="1157">
        <row r="1">
          <cell r="B1">
            <v>0</v>
          </cell>
        </row>
      </sheetData>
      <sheetData sheetId="1158">
        <row r="1">
          <cell r="B1">
            <v>0</v>
          </cell>
        </row>
      </sheetData>
      <sheetData sheetId="1159">
        <row r="1">
          <cell r="B1">
            <v>0</v>
          </cell>
        </row>
      </sheetData>
      <sheetData sheetId="1160">
        <row r="1">
          <cell r="B1">
            <v>0</v>
          </cell>
        </row>
      </sheetData>
      <sheetData sheetId="1161">
        <row r="1">
          <cell r="B1">
            <v>0</v>
          </cell>
        </row>
      </sheetData>
      <sheetData sheetId="1162">
        <row r="1">
          <cell r="B1">
            <v>0</v>
          </cell>
        </row>
      </sheetData>
      <sheetData sheetId="1163">
        <row r="1">
          <cell r="B1">
            <v>0</v>
          </cell>
        </row>
      </sheetData>
      <sheetData sheetId="1164">
        <row r="1">
          <cell r="B1">
            <v>0</v>
          </cell>
        </row>
      </sheetData>
      <sheetData sheetId="1165">
        <row r="1">
          <cell r="B1">
            <v>0</v>
          </cell>
        </row>
      </sheetData>
      <sheetData sheetId="1166">
        <row r="1">
          <cell r="B1">
            <v>0</v>
          </cell>
        </row>
      </sheetData>
      <sheetData sheetId="1167">
        <row r="1">
          <cell r="B1">
            <v>0</v>
          </cell>
        </row>
      </sheetData>
      <sheetData sheetId="1168">
        <row r="1">
          <cell r="B1">
            <v>0</v>
          </cell>
        </row>
      </sheetData>
      <sheetData sheetId="1169">
        <row r="1">
          <cell r="B1">
            <v>0</v>
          </cell>
        </row>
      </sheetData>
      <sheetData sheetId="1170">
        <row r="1">
          <cell r="B1">
            <v>0</v>
          </cell>
        </row>
      </sheetData>
      <sheetData sheetId="1171">
        <row r="1">
          <cell r="B1">
            <v>0</v>
          </cell>
        </row>
      </sheetData>
      <sheetData sheetId="1172">
        <row r="1">
          <cell r="B1">
            <v>0</v>
          </cell>
        </row>
      </sheetData>
      <sheetData sheetId="1173">
        <row r="1">
          <cell r="B1">
            <v>0</v>
          </cell>
        </row>
      </sheetData>
      <sheetData sheetId="1174">
        <row r="1">
          <cell r="B1">
            <v>0</v>
          </cell>
        </row>
      </sheetData>
      <sheetData sheetId="1175">
        <row r="1">
          <cell r="B1">
            <v>0</v>
          </cell>
        </row>
      </sheetData>
      <sheetData sheetId="1176">
        <row r="1">
          <cell r="B1">
            <v>0</v>
          </cell>
        </row>
      </sheetData>
      <sheetData sheetId="1177">
        <row r="1">
          <cell r="B1">
            <v>0</v>
          </cell>
        </row>
      </sheetData>
      <sheetData sheetId="1178">
        <row r="1">
          <cell r="B1">
            <v>0</v>
          </cell>
        </row>
      </sheetData>
      <sheetData sheetId="1179">
        <row r="1">
          <cell r="B1">
            <v>0</v>
          </cell>
        </row>
      </sheetData>
      <sheetData sheetId="1180">
        <row r="1">
          <cell r="B1">
            <v>0</v>
          </cell>
        </row>
      </sheetData>
      <sheetData sheetId="1181">
        <row r="1">
          <cell r="B1">
            <v>0</v>
          </cell>
        </row>
      </sheetData>
      <sheetData sheetId="1182">
        <row r="1">
          <cell r="B1">
            <v>0</v>
          </cell>
        </row>
      </sheetData>
      <sheetData sheetId="1183">
        <row r="1">
          <cell r="B1">
            <v>0</v>
          </cell>
        </row>
      </sheetData>
      <sheetData sheetId="1184">
        <row r="1">
          <cell r="B1">
            <v>0</v>
          </cell>
        </row>
      </sheetData>
      <sheetData sheetId="1185">
        <row r="1">
          <cell r="B1">
            <v>0</v>
          </cell>
        </row>
      </sheetData>
      <sheetData sheetId="1186">
        <row r="1">
          <cell r="B1">
            <v>0</v>
          </cell>
        </row>
      </sheetData>
      <sheetData sheetId="1187">
        <row r="1">
          <cell r="B1">
            <v>0</v>
          </cell>
        </row>
      </sheetData>
      <sheetData sheetId="1188">
        <row r="1">
          <cell r="B1">
            <v>0</v>
          </cell>
        </row>
      </sheetData>
      <sheetData sheetId="1189">
        <row r="1">
          <cell r="B1">
            <v>0</v>
          </cell>
        </row>
      </sheetData>
      <sheetData sheetId="1190">
        <row r="1">
          <cell r="B1">
            <v>0</v>
          </cell>
        </row>
      </sheetData>
      <sheetData sheetId="1191">
        <row r="1">
          <cell r="B1">
            <v>0</v>
          </cell>
        </row>
      </sheetData>
      <sheetData sheetId="1192">
        <row r="1">
          <cell r="B1">
            <v>0</v>
          </cell>
        </row>
      </sheetData>
      <sheetData sheetId="1193">
        <row r="1">
          <cell r="B1">
            <v>0</v>
          </cell>
        </row>
      </sheetData>
      <sheetData sheetId="1194">
        <row r="1">
          <cell r="B1">
            <v>0</v>
          </cell>
        </row>
      </sheetData>
      <sheetData sheetId="1195">
        <row r="1">
          <cell r="B1">
            <v>0</v>
          </cell>
        </row>
      </sheetData>
      <sheetData sheetId="1196">
        <row r="1">
          <cell r="B1">
            <v>0</v>
          </cell>
        </row>
      </sheetData>
      <sheetData sheetId="1197">
        <row r="1">
          <cell r="B1">
            <v>0</v>
          </cell>
        </row>
      </sheetData>
      <sheetData sheetId="1198">
        <row r="1">
          <cell r="B1">
            <v>0</v>
          </cell>
        </row>
      </sheetData>
      <sheetData sheetId="1199">
        <row r="1">
          <cell r="B1">
            <v>0</v>
          </cell>
        </row>
      </sheetData>
      <sheetData sheetId="1200">
        <row r="1">
          <cell r="B1">
            <v>0</v>
          </cell>
        </row>
      </sheetData>
      <sheetData sheetId="1201">
        <row r="1">
          <cell r="B1">
            <v>0</v>
          </cell>
        </row>
      </sheetData>
      <sheetData sheetId="1202">
        <row r="1">
          <cell r="B1">
            <v>0</v>
          </cell>
        </row>
      </sheetData>
      <sheetData sheetId="1203">
        <row r="1">
          <cell r="B1">
            <v>0</v>
          </cell>
        </row>
      </sheetData>
      <sheetData sheetId="1204">
        <row r="1">
          <cell r="B1">
            <v>0</v>
          </cell>
        </row>
      </sheetData>
      <sheetData sheetId="1205">
        <row r="1">
          <cell r="B1">
            <v>0</v>
          </cell>
        </row>
      </sheetData>
      <sheetData sheetId="1206">
        <row r="1">
          <cell r="B1">
            <v>0</v>
          </cell>
        </row>
      </sheetData>
      <sheetData sheetId="1207">
        <row r="1">
          <cell r="B1">
            <v>0</v>
          </cell>
        </row>
      </sheetData>
      <sheetData sheetId="1208">
        <row r="1">
          <cell r="B1">
            <v>0</v>
          </cell>
        </row>
      </sheetData>
      <sheetData sheetId="1209">
        <row r="1">
          <cell r="B1">
            <v>0</v>
          </cell>
        </row>
      </sheetData>
      <sheetData sheetId="1210">
        <row r="1">
          <cell r="B1">
            <v>0</v>
          </cell>
        </row>
      </sheetData>
      <sheetData sheetId="1211">
        <row r="1">
          <cell r="B1">
            <v>0</v>
          </cell>
        </row>
      </sheetData>
      <sheetData sheetId="1212">
        <row r="1">
          <cell r="B1">
            <v>0</v>
          </cell>
        </row>
      </sheetData>
      <sheetData sheetId="1213">
        <row r="1">
          <cell r="B1">
            <v>0</v>
          </cell>
        </row>
      </sheetData>
      <sheetData sheetId="1214">
        <row r="1">
          <cell r="B1">
            <v>0</v>
          </cell>
        </row>
      </sheetData>
      <sheetData sheetId="1215">
        <row r="1">
          <cell r="B1">
            <v>0</v>
          </cell>
        </row>
      </sheetData>
      <sheetData sheetId="1216">
        <row r="1">
          <cell r="B1">
            <v>0</v>
          </cell>
        </row>
      </sheetData>
      <sheetData sheetId="1217">
        <row r="1">
          <cell r="B1">
            <v>0</v>
          </cell>
        </row>
      </sheetData>
      <sheetData sheetId="1218">
        <row r="1">
          <cell r="B1">
            <v>0</v>
          </cell>
        </row>
      </sheetData>
      <sheetData sheetId="1219">
        <row r="1">
          <cell r="B1">
            <v>0</v>
          </cell>
        </row>
      </sheetData>
      <sheetData sheetId="1220">
        <row r="1">
          <cell r="B1">
            <v>0</v>
          </cell>
        </row>
      </sheetData>
      <sheetData sheetId="1221">
        <row r="1">
          <cell r="B1">
            <v>0</v>
          </cell>
        </row>
      </sheetData>
      <sheetData sheetId="1222">
        <row r="1">
          <cell r="B1">
            <v>0</v>
          </cell>
        </row>
      </sheetData>
      <sheetData sheetId="1223">
        <row r="1">
          <cell r="B1">
            <v>0</v>
          </cell>
        </row>
      </sheetData>
      <sheetData sheetId="1224">
        <row r="1">
          <cell r="B1">
            <v>0</v>
          </cell>
        </row>
      </sheetData>
      <sheetData sheetId="1225">
        <row r="1">
          <cell r="B1">
            <v>0</v>
          </cell>
        </row>
      </sheetData>
      <sheetData sheetId="1226">
        <row r="1">
          <cell r="B1">
            <v>0</v>
          </cell>
        </row>
      </sheetData>
      <sheetData sheetId="1227">
        <row r="1">
          <cell r="B1">
            <v>0</v>
          </cell>
        </row>
      </sheetData>
      <sheetData sheetId="1228">
        <row r="1">
          <cell r="B1">
            <v>0</v>
          </cell>
        </row>
      </sheetData>
      <sheetData sheetId="1229">
        <row r="1">
          <cell r="B1">
            <v>0</v>
          </cell>
        </row>
      </sheetData>
      <sheetData sheetId="1230">
        <row r="1">
          <cell r="B1">
            <v>0</v>
          </cell>
        </row>
      </sheetData>
      <sheetData sheetId="1231">
        <row r="1">
          <cell r="B1">
            <v>0</v>
          </cell>
        </row>
      </sheetData>
      <sheetData sheetId="1232">
        <row r="1">
          <cell r="B1">
            <v>0</v>
          </cell>
        </row>
      </sheetData>
      <sheetData sheetId="1233">
        <row r="1">
          <cell r="B1">
            <v>0</v>
          </cell>
        </row>
      </sheetData>
      <sheetData sheetId="1234">
        <row r="1">
          <cell r="B1">
            <v>0</v>
          </cell>
        </row>
      </sheetData>
      <sheetData sheetId="1235">
        <row r="1">
          <cell r="B1">
            <v>0</v>
          </cell>
        </row>
      </sheetData>
      <sheetData sheetId="1236">
        <row r="1">
          <cell r="B1">
            <v>0</v>
          </cell>
        </row>
      </sheetData>
      <sheetData sheetId="1237">
        <row r="1">
          <cell r="B1">
            <v>0</v>
          </cell>
        </row>
      </sheetData>
      <sheetData sheetId="1238">
        <row r="1">
          <cell r="B1">
            <v>0</v>
          </cell>
        </row>
      </sheetData>
      <sheetData sheetId="1239">
        <row r="1">
          <cell r="B1">
            <v>0</v>
          </cell>
        </row>
      </sheetData>
      <sheetData sheetId="1240">
        <row r="1">
          <cell r="B1">
            <v>0</v>
          </cell>
        </row>
      </sheetData>
      <sheetData sheetId="1241">
        <row r="1">
          <cell r="B1">
            <v>0</v>
          </cell>
        </row>
      </sheetData>
      <sheetData sheetId="1242">
        <row r="1">
          <cell r="B1">
            <v>0</v>
          </cell>
        </row>
      </sheetData>
      <sheetData sheetId="1243">
        <row r="1">
          <cell r="B1">
            <v>0</v>
          </cell>
        </row>
      </sheetData>
      <sheetData sheetId="1244">
        <row r="1">
          <cell r="B1">
            <v>0</v>
          </cell>
        </row>
      </sheetData>
      <sheetData sheetId="1245">
        <row r="1">
          <cell r="B1">
            <v>0</v>
          </cell>
        </row>
      </sheetData>
      <sheetData sheetId="1246">
        <row r="1">
          <cell r="B1">
            <v>0</v>
          </cell>
        </row>
      </sheetData>
      <sheetData sheetId="1247">
        <row r="1">
          <cell r="B1">
            <v>0</v>
          </cell>
        </row>
      </sheetData>
      <sheetData sheetId="1248">
        <row r="1">
          <cell r="B1">
            <v>0</v>
          </cell>
        </row>
      </sheetData>
      <sheetData sheetId="1249">
        <row r="1">
          <cell r="B1">
            <v>0</v>
          </cell>
        </row>
      </sheetData>
      <sheetData sheetId="1250">
        <row r="1">
          <cell r="B1">
            <v>0</v>
          </cell>
        </row>
      </sheetData>
      <sheetData sheetId="1251">
        <row r="1">
          <cell r="B1">
            <v>0</v>
          </cell>
        </row>
      </sheetData>
      <sheetData sheetId="1252">
        <row r="1">
          <cell r="B1">
            <v>0</v>
          </cell>
        </row>
      </sheetData>
      <sheetData sheetId="1253">
        <row r="1">
          <cell r="B1">
            <v>0</v>
          </cell>
        </row>
      </sheetData>
      <sheetData sheetId="1254">
        <row r="1">
          <cell r="B1">
            <v>0</v>
          </cell>
        </row>
      </sheetData>
      <sheetData sheetId="1255">
        <row r="1">
          <cell r="B1">
            <v>0</v>
          </cell>
        </row>
      </sheetData>
      <sheetData sheetId="1256">
        <row r="1">
          <cell r="B1">
            <v>0</v>
          </cell>
        </row>
      </sheetData>
      <sheetData sheetId="1257">
        <row r="1">
          <cell r="B1">
            <v>0</v>
          </cell>
        </row>
      </sheetData>
      <sheetData sheetId="1258">
        <row r="1">
          <cell r="B1">
            <v>0</v>
          </cell>
        </row>
      </sheetData>
      <sheetData sheetId="1259">
        <row r="1">
          <cell r="B1">
            <v>0</v>
          </cell>
        </row>
      </sheetData>
      <sheetData sheetId="1260">
        <row r="1">
          <cell r="B1">
            <v>0</v>
          </cell>
        </row>
      </sheetData>
      <sheetData sheetId="1261">
        <row r="1">
          <cell r="B1">
            <v>0</v>
          </cell>
        </row>
      </sheetData>
      <sheetData sheetId="1262">
        <row r="1">
          <cell r="B1">
            <v>0</v>
          </cell>
        </row>
      </sheetData>
      <sheetData sheetId="1263">
        <row r="1">
          <cell r="B1">
            <v>0</v>
          </cell>
        </row>
      </sheetData>
      <sheetData sheetId="1264">
        <row r="1">
          <cell r="B1">
            <v>0</v>
          </cell>
        </row>
      </sheetData>
      <sheetData sheetId="1265">
        <row r="1">
          <cell r="B1">
            <v>0</v>
          </cell>
        </row>
      </sheetData>
      <sheetData sheetId="1266">
        <row r="1">
          <cell r="B1">
            <v>0</v>
          </cell>
        </row>
      </sheetData>
      <sheetData sheetId="1267">
        <row r="1">
          <cell r="B1">
            <v>0</v>
          </cell>
        </row>
      </sheetData>
      <sheetData sheetId="1268">
        <row r="1">
          <cell r="B1">
            <v>0</v>
          </cell>
        </row>
      </sheetData>
      <sheetData sheetId="1269">
        <row r="1">
          <cell r="B1">
            <v>0</v>
          </cell>
        </row>
      </sheetData>
      <sheetData sheetId="1270">
        <row r="1">
          <cell r="B1">
            <v>0</v>
          </cell>
        </row>
      </sheetData>
      <sheetData sheetId="1271">
        <row r="1">
          <cell r="B1">
            <v>0</v>
          </cell>
        </row>
      </sheetData>
      <sheetData sheetId="1272">
        <row r="1">
          <cell r="B1">
            <v>0</v>
          </cell>
        </row>
      </sheetData>
      <sheetData sheetId="1273">
        <row r="1">
          <cell r="B1">
            <v>0</v>
          </cell>
        </row>
      </sheetData>
      <sheetData sheetId="1274">
        <row r="1">
          <cell r="B1">
            <v>0</v>
          </cell>
        </row>
      </sheetData>
      <sheetData sheetId="1275">
        <row r="1">
          <cell r="B1">
            <v>0</v>
          </cell>
        </row>
      </sheetData>
      <sheetData sheetId="1276">
        <row r="1">
          <cell r="B1">
            <v>0</v>
          </cell>
        </row>
      </sheetData>
      <sheetData sheetId="1277">
        <row r="1">
          <cell r="B1">
            <v>0</v>
          </cell>
        </row>
      </sheetData>
      <sheetData sheetId="1278">
        <row r="1">
          <cell r="B1">
            <v>0</v>
          </cell>
        </row>
      </sheetData>
      <sheetData sheetId="1279">
        <row r="1">
          <cell r="B1">
            <v>0</v>
          </cell>
        </row>
      </sheetData>
      <sheetData sheetId="1280">
        <row r="1">
          <cell r="B1">
            <v>0</v>
          </cell>
        </row>
      </sheetData>
      <sheetData sheetId="1281" refreshError="1"/>
      <sheetData sheetId="1282" refreshError="1"/>
      <sheetData sheetId="1283" refreshError="1"/>
      <sheetData sheetId="1284" refreshError="1"/>
      <sheetData sheetId="1285">
        <row r="1">
          <cell r="B1">
            <v>0</v>
          </cell>
        </row>
      </sheetData>
      <sheetData sheetId="1286" refreshError="1"/>
      <sheetData sheetId="1287">
        <row r="1">
          <cell r="B1">
            <v>0</v>
          </cell>
        </row>
      </sheetData>
      <sheetData sheetId="1288" refreshError="1"/>
      <sheetData sheetId="1289" refreshError="1"/>
      <sheetData sheetId="1290" refreshError="1"/>
      <sheetData sheetId="1291">
        <row r="1">
          <cell r="B1">
            <v>0</v>
          </cell>
        </row>
      </sheetData>
      <sheetData sheetId="1292">
        <row r="1">
          <cell r="B1">
            <v>0</v>
          </cell>
        </row>
      </sheetData>
      <sheetData sheetId="1293">
        <row r="1">
          <cell r="B1">
            <v>0</v>
          </cell>
        </row>
      </sheetData>
      <sheetData sheetId="1294">
        <row r="1">
          <cell r="B1">
            <v>0</v>
          </cell>
        </row>
      </sheetData>
      <sheetData sheetId="1295">
        <row r="1">
          <cell r="B1">
            <v>0</v>
          </cell>
        </row>
      </sheetData>
      <sheetData sheetId="1296">
        <row r="1">
          <cell r="B1">
            <v>0</v>
          </cell>
        </row>
      </sheetData>
      <sheetData sheetId="1297" refreshError="1"/>
      <sheetData sheetId="1298" refreshError="1"/>
      <sheetData sheetId="1299">
        <row r="1">
          <cell r="B1">
            <v>0</v>
          </cell>
        </row>
      </sheetData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>
        <row r="1">
          <cell r="B1">
            <v>0</v>
          </cell>
        </row>
      </sheetData>
      <sheetData sheetId="1309">
        <row r="1">
          <cell r="B1">
            <v>0</v>
          </cell>
        </row>
      </sheetData>
      <sheetData sheetId="1310" refreshError="1"/>
      <sheetData sheetId="1311">
        <row r="1">
          <cell r="B1">
            <v>0</v>
          </cell>
        </row>
      </sheetData>
      <sheetData sheetId="1312" refreshError="1"/>
      <sheetData sheetId="1313" refreshError="1"/>
      <sheetData sheetId="1314" refreshError="1"/>
      <sheetData sheetId="1315">
        <row r="1">
          <cell r="B1">
            <v>0</v>
          </cell>
        </row>
      </sheetData>
      <sheetData sheetId="1316">
        <row r="1">
          <cell r="B1">
            <v>0</v>
          </cell>
        </row>
      </sheetData>
      <sheetData sheetId="1317">
        <row r="1">
          <cell r="B1">
            <v>0</v>
          </cell>
        </row>
      </sheetData>
      <sheetData sheetId="1318">
        <row r="1">
          <cell r="B1">
            <v>0</v>
          </cell>
        </row>
      </sheetData>
      <sheetData sheetId="1319">
        <row r="1">
          <cell r="B1">
            <v>0</v>
          </cell>
        </row>
      </sheetData>
      <sheetData sheetId="1320">
        <row r="1">
          <cell r="B1">
            <v>0</v>
          </cell>
        </row>
      </sheetData>
      <sheetData sheetId="1321">
        <row r="1">
          <cell r="B1">
            <v>0</v>
          </cell>
        </row>
      </sheetData>
      <sheetData sheetId="1322">
        <row r="1">
          <cell r="B1">
            <v>0</v>
          </cell>
        </row>
      </sheetData>
      <sheetData sheetId="1323">
        <row r="1">
          <cell r="B1">
            <v>0</v>
          </cell>
        </row>
      </sheetData>
      <sheetData sheetId="1324">
        <row r="1">
          <cell r="B1">
            <v>0</v>
          </cell>
        </row>
      </sheetData>
      <sheetData sheetId="1325">
        <row r="1">
          <cell r="B1">
            <v>0</v>
          </cell>
        </row>
      </sheetData>
      <sheetData sheetId="1326">
        <row r="1">
          <cell r="B1">
            <v>0</v>
          </cell>
        </row>
      </sheetData>
      <sheetData sheetId="1327">
        <row r="1">
          <cell r="B1">
            <v>0</v>
          </cell>
        </row>
      </sheetData>
      <sheetData sheetId="1328">
        <row r="1">
          <cell r="B1">
            <v>0</v>
          </cell>
        </row>
      </sheetData>
      <sheetData sheetId="1329">
        <row r="1">
          <cell r="B1">
            <v>0</v>
          </cell>
        </row>
      </sheetData>
      <sheetData sheetId="1330">
        <row r="1">
          <cell r="B1">
            <v>0</v>
          </cell>
        </row>
      </sheetData>
      <sheetData sheetId="1331">
        <row r="1">
          <cell r="B1">
            <v>0</v>
          </cell>
        </row>
      </sheetData>
      <sheetData sheetId="1332">
        <row r="1">
          <cell r="B1">
            <v>0</v>
          </cell>
        </row>
      </sheetData>
      <sheetData sheetId="1333">
        <row r="1">
          <cell r="B1">
            <v>0</v>
          </cell>
        </row>
      </sheetData>
      <sheetData sheetId="1334">
        <row r="1">
          <cell r="B1">
            <v>0</v>
          </cell>
        </row>
      </sheetData>
      <sheetData sheetId="1335">
        <row r="1">
          <cell r="B1">
            <v>0</v>
          </cell>
        </row>
      </sheetData>
      <sheetData sheetId="1336">
        <row r="1">
          <cell r="B1">
            <v>0</v>
          </cell>
        </row>
      </sheetData>
      <sheetData sheetId="1337">
        <row r="1">
          <cell r="B1">
            <v>0</v>
          </cell>
        </row>
      </sheetData>
      <sheetData sheetId="1338">
        <row r="1">
          <cell r="B1">
            <v>0</v>
          </cell>
        </row>
      </sheetData>
      <sheetData sheetId="1339">
        <row r="1">
          <cell r="B1">
            <v>0</v>
          </cell>
        </row>
      </sheetData>
      <sheetData sheetId="1340">
        <row r="1">
          <cell r="B1">
            <v>0</v>
          </cell>
        </row>
      </sheetData>
      <sheetData sheetId="1341">
        <row r="1">
          <cell r="B1">
            <v>0</v>
          </cell>
        </row>
      </sheetData>
      <sheetData sheetId="1342">
        <row r="1">
          <cell r="B1">
            <v>0</v>
          </cell>
        </row>
      </sheetData>
      <sheetData sheetId="1343">
        <row r="1">
          <cell r="B1">
            <v>0</v>
          </cell>
        </row>
      </sheetData>
      <sheetData sheetId="1344">
        <row r="1">
          <cell r="B1">
            <v>0</v>
          </cell>
        </row>
      </sheetData>
      <sheetData sheetId="1345">
        <row r="1">
          <cell r="B1">
            <v>0</v>
          </cell>
        </row>
      </sheetData>
      <sheetData sheetId="1346">
        <row r="1">
          <cell r="B1">
            <v>0</v>
          </cell>
        </row>
      </sheetData>
      <sheetData sheetId="1347">
        <row r="1">
          <cell r="B1">
            <v>0</v>
          </cell>
        </row>
      </sheetData>
      <sheetData sheetId="1348">
        <row r="1">
          <cell r="B1">
            <v>0</v>
          </cell>
        </row>
      </sheetData>
      <sheetData sheetId="1349">
        <row r="1">
          <cell r="B1">
            <v>0</v>
          </cell>
        </row>
      </sheetData>
      <sheetData sheetId="1350">
        <row r="1">
          <cell r="B1">
            <v>0</v>
          </cell>
        </row>
      </sheetData>
      <sheetData sheetId="1351">
        <row r="1">
          <cell r="B1">
            <v>0</v>
          </cell>
        </row>
      </sheetData>
      <sheetData sheetId="1352">
        <row r="1">
          <cell r="B1">
            <v>0</v>
          </cell>
        </row>
      </sheetData>
      <sheetData sheetId="1353">
        <row r="1">
          <cell r="B1">
            <v>0</v>
          </cell>
        </row>
      </sheetData>
      <sheetData sheetId="1354">
        <row r="1">
          <cell r="B1">
            <v>0</v>
          </cell>
        </row>
      </sheetData>
      <sheetData sheetId="1355">
        <row r="1">
          <cell r="B1">
            <v>0</v>
          </cell>
        </row>
      </sheetData>
      <sheetData sheetId="1356">
        <row r="1">
          <cell r="B1">
            <v>0</v>
          </cell>
        </row>
      </sheetData>
      <sheetData sheetId="1357">
        <row r="1">
          <cell r="B1">
            <v>0</v>
          </cell>
        </row>
      </sheetData>
      <sheetData sheetId="1358">
        <row r="1">
          <cell r="B1">
            <v>0</v>
          </cell>
        </row>
      </sheetData>
      <sheetData sheetId="1359">
        <row r="1">
          <cell r="B1">
            <v>0</v>
          </cell>
        </row>
      </sheetData>
      <sheetData sheetId="1360">
        <row r="1">
          <cell r="B1">
            <v>0</v>
          </cell>
        </row>
      </sheetData>
      <sheetData sheetId="1361">
        <row r="1">
          <cell r="B1">
            <v>0</v>
          </cell>
        </row>
      </sheetData>
      <sheetData sheetId="1362">
        <row r="1">
          <cell r="B1">
            <v>0</v>
          </cell>
        </row>
      </sheetData>
      <sheetData sheetId="1363">
        <row r="1">
          <cell r="B1">
            <v>0</v>
          </cell>
        </row>
      </sheetData>
      <sheetData sheetId="1364">
        <row r="1">
          <cell r="B1">
            <v>0</v>
          </cell>
        </row>
      </sheetData>
      <sheetData sheetId="1365">
        <row r="1">
          <cell r="B1">
            <v>0</v>
          </cell>
        </row>
      </sheetData>
      <sheetData sheetId="1366">
        <row r="1">
          <cell r="B1">
            <v>0</v>
          </cell>
        </row>
      </sheetData>
      <sheetData sheetId="1367">
        <row r="1">
          <cell r="B1">
            <v>0</v>
          </cell>
        </row>
      </sheetData>
      <sheetData sheetId="1368">
        <row r="1">
          <cell r="B1">
            <v>0</v>
          </cell>
        </row>
      </sheetData>
      <sheetData sheetId="1369">
        <row r="1">
          <cell r="B1">
            <v>0</v>
          </cell>
        </row>
      </sheetData>
      <sheetData sheetId="1370">
        <row r="1">
          <cell r="B1">
            <v>0</v>
          </cell>
        </row>
      </sheetData>
      <sheetData sheetId="1371">
        <row r="1">
          <cell r="B1">
            <v>0</v>
          </cell>
        </row>
      </sheetData>
      <sheetData sheetId="1372">
        <row r="1">
          <cell r="B1">
            <v>0</v>
          </cell>
        </row>
      </sheetData>
      <sheetData sheetId="1373">
        <row r="1">
          <cell r="B1">
            <v>0</v>
          </cell>
        </row>
      </sheetData>
      <sheetData sheetId="1374">
        <row r="1">
          <cell r="B1">
            <v>0</v>
          </cell>
        </row>
      </sheetData>
      <sheetData sheetId="1375">
        <row r="1">
          <cell r="B1">
            <v>0</v>
          </cell>
        </row>
      </sheetData>
      <sheetData sheetId="1376">
        <row r="1">
          <cell r="B1">
            <v>0</v>
          </cell>
        </row>
      </sheetData>
      <sheetData sheetId="1377">
        <row r="1">
          <cell r="B1">
            <v>0</v>
          </cell>
        </row>
      </sheetData>
      <sheetData sheetId="1378">
        <row r="1">
          <cell r="B1">
            <v>0</v>
          </cell>
        </row>
      </sheetData>
      <sheetData sheetId="1379">
        <row r="1">
          <cell r="B1">
            <v>0</v>
          </cell>
        </row>
      </sheetData>
      <sheetData sheetId="1380">
        <row r="1">
          <cell r="B1">
            <v>0</v>
          </cell>
        </row>
      </sheetData>
      <sheetData sheetId="1381">
        <row r="1">
          <cell r="B1">
            <v>0</v>
          </cell>
        </row>
      </sheetData>
      <sheetData sheetId="1382">
        <row r="1">
          <cell r="B1">
            <v>0</v>
          </cell>
        </row>
      </sheetData>
      <sheetData sheetId="1383">
        <row r="1">
          <cell r="B1">
            <v>0</v>
          </cell>
        </row>
      </sheetData>
      <sheetData sheetId="1384">
        <row r="1">
          <cell r="B1">
            <v>0</v>
          </cell>
        </row>
      </sheetData>
      <sheetData sheetId="1385">
        <row r="1">
          <cell r="B1">
            <v>0</v>
          </cell>
        </row>
      </sheetData>
      <sheetData sheetId="1386">
        <row r="1">
          <cell r="B1">
            <v>0</v>
          </cell>
        </row>
      </sheetData>
      <sheetData sheetId="1387">
        <row r="1">
          <cell r="B1">
            <v>0</v>
          </cell>
        </row>
      </sheetData>
      <sheetData sheetId="1388">
        <row r="1">
          <cell r="B1">
            <v>0</v>
          </cell>
        </row>
      </sheetData>
      <sheetData sheetId="1389">
        <row r="1">
          <cell r="B1">
            <v>0</v>
          </cell>
        </row>
      </sheetData>
      <sheetData sheetId="1390">
        <row r="1">
          <cell r="B1">
            <v>0</v>
          </cell>
        </row>
      </sheetData>
      <sheetData sheetId="1391">
        <row r="1">
          <cell r="B1">
            <v>0</v>
          </cell>
        </row>
      </sheetData>
      <sheetData sheetId="1392">
        <row r="1">
          <cell r="B1">
            <v>0</v>
          </cell>
        </row>
      </sheetData>
      <sheetData sheetId="1393">
        <row r="1">
          <cell r="B1">
            <v>0</v>
          </cell>
        </row>
      </sheetData>
      <sheetData sheetId="1394">
        <row r="1">
          <cell r="B1">
            <v>0</v>
          </cell>
        </row>
      </sheetData>
      <sheetData sheetId="1395">
        <row r="1">
          <cell r="B1">
            <v>0</v>
          </cell>
        </row>
      </sheetData>
      <sheetData sheetId="1396">
        <row r="1">
          <cell r="B1">
            <v>0</v>
          </cell>
        </row>
      </sheetData>
      <sheetData sheetId="1397">
        <row r="1">
          <cell r="B1">
            <v>0</v>
          </cell>
        </row>
      </sheetData>
      <sheetData sheetId="1398">
        <row r="1">
          <cell r="B1">
            <v>0</v>
          </cell>
        </row>
      </sheetData>
      <sheetData sheetId="1399">
        <row r="1">
          <cell r="B1">
            <v>0</v>
          </cell>
        </row>
      </sheetData>
      <sheetData sheetId="1400">
        <row r="1">
          <cell r="B1">
            <v>0</v>
          </cell>
        </row>
      </sheetData>
      <sheetData sheetId="1401">
        <row r="1">
          <cell r="B1">
            <v>0</v>
          </cell>
        </row>
      </sheetData>
      <sheetData sheetId="1402">
        <row r="1">
          <cell r="B1">
            <v>0</v>
          </cell>
        </row>
      </sheetData>
      <sheetData sheetId="1403">
        <row r="1">
          <cell r="B1">
            <v>0</v>
          </cell>
        </row>
      </sheetData>
      <sheetData sheetId="1404">
        <row r="1">
          <cell r="B1">
            <v>0</v>
          </cell>
        </row>
      </sheetData>
      <sheetData sheetId="1405">
        <row r="1">
          <cell r="B1">
            <v>0</v>
          </cell>
        </row>
      </sheetData>
      <sheetData sheetId="1406">
        <row r="1">
          <cell r="B1">
            <v>0</v>
          </cell>
        </row>
      </sheetData>
      <sheetData sheetId="1407">
        <row r="1">
          <cell r="B1">
            <v>0</v>
          </cell>
        </row>
      </sheetData>
      <sheetData sheetId="1408">
        <row r="1">
          <cell r="B1">
            <v>0</v>
          </cell>
        </row>
      </sheetData>
      <sheetData sheetId="1409">
        <row r="1">
          <cell r="B1">
            <v>0</v>
          </cell>
        </row>
      </sheetData>
      <sheetData sheetId="1410">
        <row r="1">
          <cell r="B1">
            <v>0</v>
          </cell>
        </row>
      </sheetData>
      <sheetData sheetId="1411">
        <row r="1">
          <cell r="B1">
            <v>0</v>
          </cell>
        </row>
      </sheetData>
      <sheetData sheetId="1412">
        <row r="1">
          <cell r="B1">
            <v>0</v>
          </cell>
        </row>
      </sheetData>
      <sheetData sheetId="1413">
        <row r="1">
          <cell r="B1">
            <v>0</v>
          </cell>
        </row>
      </sheetData>
      <sheetData sheetId="1414">
        <row r="1">
          <cell r="B1">
            <v>0</v>
          </cell>
        </row>
      </sheetData>
      <sheetData sheetId="1415">
        <row r="1">
          <cell r="B1">
            <v>0</v>
          </cell>
        </row>
      </sheetData>
      <sheetData sheetId="1416">
        <row r="1">
          <cell r="B1">
            <v>0</v>
          </cell>
        </row>
      </sheetData>
      <sheetData sheetId="1417">
        <row r="1">
          <cell r="B1">
            <v>0</v>
          </cell>
        </row>
      </sheetData>
      <sheetData sheetId="1418">
        <row r="1">
          <cell r="B1">
            <v>0</v>
          </cell>
        </row>
      </sheetData>
      <sheetData sheetId="1419">
        <row r="1">
          <cell r="B1">
            <v>0</v>
          </cell>
        </row>
      </sheetData>
      <sheetData sheetId="1420">
        <row r="1">
          <cell r="B1">
            <v>0</v>
          </cell>
        </row>
      </sheetData>
      <sheetData sheetId="1421">
        <row r="1">
          <cell r="B1">
            <v>0</v>
          </cell>
        </row>
      </sheetData>
      <sheetData sheetId="1422">
        <row r="1">
          <cell r="B1">
            <v>0</v>
          </cell>
        </row>
      </sheetData>
      <sheetData sheetId="1423">
        <row r="1">
          <cell r="B1">
            <v>0</v>
          </cell>
        </row>
      </sheetData>
      <sheetData sheetId="1424">
        <row r="1">
          <cell r="B1">
            <v>0</v>
          </cell>
        </row>
      </sheetData>
      <sheetData sheetId="1425">
        <row r="1">
          <cell r="B1">
            <v>0</v>
          </cell>
        </row>
      </sheetData>
      <sheetData sheetId="1426">
        <row r="1">
          <cell r="B1">
            <v>0</v>
          </cell>
        </row>
      </sheetData>
      <sheetData sheetId="1427">
        <row r="1">
          <cell r="B1">
            <v>0</v>
          </cell>
        </row>
      </sheetData>
      <sheetData sheetId="1428">
        <row r="1">
          <cell r="B1">
            <v>0</v>
          </cell>
        </row>
      </sheetData>
      <sheetData sheetId="1429">
        <row r="1">
          <cell r="B1">
            <v>0</v>
          </cell>
        </row>
      </sheetData>
      <sheetData sheetId="1430">
        <row r="1">
          <cell r="B1">
            <v>0</v>
          </cell>
        </row>
      </sheetData>
      <sheetData sheetId="1431">
        <row r="1">
          <cell r="B1">
            <v>0</v>
          </cell>
        </row>
      </sheetData>
      <sheetData sheetId="1432">
        <row r="1">
          <cell r="B1">
            <v>0</v>
          </cell>
        </row>
      </sheetData>
      <sheetData sheetId="1433">
        <row r="1">
          <cell r="B1">
            <v>0</v>
          </cell>
        </row>
      </sheetData>
      <sheetData sheetId="1434">
        <row r="1">
          <cell r="B1">
            <v>0</v>
          </cell>
        </row>
      </sheetData>
      <sheetData sheetId="1435">
        <row r="1">
          <cell r="B1">
            <v>0</v>
          </cell>
        </row>
      </sheetData>
      <sheetData sheetId="1436">
        <row r="1">
          <cell r="B1">
            <v>0</v>
          </cell>
        </row>
      </sheetData>
      <sheetData sheetId="1437">
        <row r="1">
          <cell r="B1">
            <v>0</v>
          </cell>
        </row>
      </sheetData>
      <sheetData sheetId="1438">
        <row r="1">
          <cell r="B1">
            <v>0</v>
          </cell>
        </row>
      </sheetData>
      <sheetData sheetId="1439">
        <row r="1">
          <cell r="B1">
            <v>0</v>
          </cell>
        </row>
      </sheetData>
      <sheetData sheetId="1440">
        <row r="1">
          <cell r="B1">
            <v>0</v>
          </cell>
        </row>
      </sheetData>
      <sheetData sheetId="1441">
        <row r="1">
          <cell r="B1">
            <v>0</v>
          </cell>
        </row>
      </sheetData>
      <sheetData sheetId="1442">
        <row r="1">
          <cell r="B1">
            <v>0</v>
          </cell>
        </row>
      </sheetData>
      <sheetData sheetId="1443">
        <row r="1">
          <cell r="B1">
            <v>0</v>
          </cell>
        </row>
      </sheetData>
      <sheetData sheetId="1444">
        <row r="1">
          <cell r="B1">
            <v>0</v>
          </cell>
        </row>
      </sheetData>
      <sheetData sheetId="1445">
        <row r="1">
          <cell r="B1">
            <v>0</v>
          </cell>
        </row>
      </sheetData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>
        <row r="1">
          <cell r="B1">
            <v>0</v>
          </cell>
        </row>
      </sheetData>
      <sheetData sheetId="1550"/>
      <sheetData sheetId="1551">
        <row r="1">
          <cell r="B1">
            <v>0</v>
          </cell>
        </row>
      </sheetData>
      <sheetData sheetId="1552"/>
      <sheetData sheetId="1553">
        <row r="1">
          <cell r="B1">
            <v>0</v>
          </cell>
        </row>
      </sheetData>
      <sheetData sheetId="1554">
        <row r="1">
          <cell r="B1">
            <v>0</v>
          </cell>
        </row>
      </sheetData>
      <sheetData sheetId="1555"/>
      <sheetData sheetId="1556"/>
      <sheetData sheetId="1557"/>
      <sheetData sheetId="1558">
        <row r="1">
          <cell r="B1">
            <v>0</v>
          </cell>
        </row>
      </sheetData>
      <sheetData sheetId="1559">
        <row r="1">
          <cell r="B1">
            <v>0</v>
          </cell>
        </row>
      </sheetData>
      <sheetData sheetId="1560"/>
      <sheetData sheetId="1561"/>
      <sheetData sheetId="1562">
        <row r="1">
          <cell r="B1">
            <v>0</v>
          </cell>
        </row>
      </sheetData>
      <sheetData sheetId="1563">
        <row r="1">
          <cell r="B1">
            <v>0</v>
          </cell>
        </row>
      </sheetData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>
        <row r="1">
          <cell r="B1">
            <v>0</v>
          </cell>
        </row>
      </sheetData>
      <sheetData sheetId="1574">
        <row r="1">
          <cell r="B1">
            <v>0</v>
          </cell>
        </row>
      </sheetData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>
        <row r="1">
          <cell r="B1">
            <v>0</v>
          </cell>
        </row>
      </sheetData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>
        <row r="1">
          <cell r="B1">
            <v>0</v>
          </cell>
        </row>
      </sheetData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>
        <row r="1">
          <cell r="B1">
            <v>0</v>
          </cell>
        </row>
      </sheetData>
      <sheetData sheetId="1644"/>
      <sheetData sheetId="1645"/>
      <sheetData sheetId="1646">
        <row r="1">
          <cell r="B1">
            <v>0</v>
          </cell>
        </row>
      </sheetData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>
        <row r="1">
          <cell r="B1">
            <v>0</v>
          </cell>
        </row>
      </sheetData>
      <sheetData sheetId="1657"/>
      <sheetData sheetId="1658"/>
      <sheetData sheetId="1659">
        <row r="1">
          <cell r="B1">
            <v>0</v>
          </cell>
        </row>
      </sheetData>
      <sheetData sheetId="1660">
        <row r="1">
          <cell r="B1">
            <v>0</v>
          </cell>
        </row>
      </sheetData>
      <sheetData sheetId="1661">
        <row r="1">
          <cell r="B1">
            <v>0</v>
          </cell>
        </row>
      </sheetData>
      <sheetData sheetId="1662">
        <row r="1">
          <cell r="B1">
            <v>0</v>
          </cell>
        </row>
      </sheetData>
      <sheetData sheetId="1663">
        <row r="1">
          <cell r="B1">
            <v>0</v>
          </cell>
        </row>
      </sheetData>
      <sheetData sheetId="1664">
        <row r="1">
          <cell r="B1">
            <v>0</v>
          </cell>
        </row>
      </sheetData>
      <sheetData sheetId="1665">
        <row r="1">
          <cell r="B1">
            <v>0</v>
          </cell>
        </row>
      </sheetData>
      <sheetData sheetId="1666">
        <row r="1">
          <cell r="B1">
            <v>0</v>
          </cell>
        </row>
      </sheetData>
      <sheetData sheetId="1667">
        <row r="1">
          <cell r="B1">
            <v>0</v>
          </cell>
        </row>
      </sheetData>
      <sheetData sheetId="1668">
        <row r="1">
          <cell r="B1">
            <v>0</v>
          </cell>
        </row>
      </sheetData>
      <sheetData sheetId="1669">
        <row r="1">
          <cell r="B1">
            <v>0</v>
          </cell>
        </row>
      </sheetData>
      <sheetData sheetId="1670"/>
      <sheetData sheetId="1671"/>
      <sheetData sheetId="1672">
        <row r="1">
          <cell r="B1">
            <v>0</v>
          </cell>
        </row>
      </sheetData>
      <sheetData sheetId="1673">
        <row r="1">
          <cell r="B1">
            <v>0</v>
          </cell>
        </row>
      </sheetData>
      <sheetData sheetId="1674">
        <row r="1">
          <cell r="B1">
            <v>0</v>
          </cell>
        </row>
      </sheetData>
      <sheetData sheetId="1675">
        <row r="1">
          <cell r="B1">
            <v>0</v>
          </cell>
        </row>
      </sheetData>
      <sheetData sheetId="1676"/>
      <sheetData sheetId="1677">
        <row r="1">
          <cell r="B1">
            <v>0</v>
          </cell>
        </row>
      </sheetData>
      <sheetData sheetId="1678"/>
      <sheetData sheetId="1679"/>
      <sheetData sheetId="1680"/>
      <sheetData sheetId="1681"/>
      <sheetData sheetId="1682"/>
      <sheetData sheetId="1683"/>
      <sheetData sheetId="1684">
        <row r="1">
          <cell r="B1">
            <v>0</v>
          </cell>
        </row>
      </sheetData>
      <sheetData sheetId="1685">
        <row r="1">
          <cell r="B1">
            <v>0</v>
          </cell>
        </row>
      </sheetData>
      <sheetData sheetId="1686"/>
      <sheetData sheetId="1687"/>
      <sheetData sheetId="1688"/>
      <sheetData sheetId="1689"/>
      <sheetData sheetId="1690">
        <row r="1">
          <cell r="B1">
            <v>0</v>
          </cell>
        </row>
      </sheetData>
      <sheetData sheetId="1691">
        <row r="1">
          <cell r="B1">
            <v>0</v>
          </cell>
        </row>
      </sheetData>
      <sheetData sheetId="1692">
        <row r="1">
          <cell r="B1">
            <v>0</v>
          </cell>
        </row>
      </sheetData>
      <sheetData sheetId="1693">
        <row r="1">
          <cell r="B1">
            <v>0</v>
          </cell>
        </row>
      </sheetData>
      <sheetData sheetId="1694"/>
      <sheetData sheetId="1695"/>
      <sheetData sheetId="1696">
        <row r="1">
          <cell r="B1">
            <v>0</v>
          </cell>
        </row>
      </sheetData>
      <sheetData sheetId="1697">
        <row r="1">
          <cell r="B1">
            <v>0</v>
          </cell>
        </row>
      </sheetData>
      <sheetData sheetId="1698">
        <row r="1">
          <cell r="B1">
            <v>0</v>
          </cell>
        </row>
      </sheetData>
      <sheetData sheetId="1699">
        <row r="1">
          <cell r="B1">
            <v>0</v>
          </cell>
        </row>
      </sheetData>
      <sheetData sheetId="1700">
        <row r="1">
          <cell r="B1">
            <v>0</v>
          </cell>
        </row>
      </sheetData>
      <sheetData sheetId="1701">
        <row r="1">
          <cell r="B1">
            <v>0</v>
          </cell>
        </row>
      </sheetData>
      <sheetData sheetId="1702"/>
      <sheetData sheetId="1703">
        <row r="1">
          <cell r="B1">
            <v>0</v>
          </cell>
        </row>
      </sheetData>
      <sheetData sheetId="1704">
        <row r="1">
          <cell r="B1">
            <v>0</v>
          </cell>
        </row>
      </sheetData>
      <sheetData sheetId="1705">
        <row r="1">
          <cell r="B1">
            <v>0</v>
          </cell>
        </row>
      </sheetData>
      <sheetData sheetId="1706">
        <row r="1">
          <cell r="B1">
            <v>0</v>
          </cell>
        </row>
      </sheetData>
      <sheetData sheetId="1707">
        <row r="1">
          <cell r="B1">
            <v>0</v>
          </cell>
        </row>
      </sheetData>
      <sheetData sheetId="1708">
        <row r="1">
          <cell r="B1">
            <v>0</v>
          </cell>
        </row>
      </sheetData>
      <sheetData sheetId="1709"/>
      <sheetData sheetId="1710">
        <row r="1">
          <cell r="B1">
            <v>0</v>
          </cell>
        </row>
      </sheetData>
      <sheetData sheetId="1711">
        <row r="1">
          <cell r="B1">
            <v>0</v>
          </cell>
        </row>
      </sheetData>
      <sheetData sheetId="1712">
        <row r="1">
          <cell r="B1">
            <v>0</v>
          </cell>
        </row>
      </sheetData>
      <sheetData sheetId="1713">
        <row r="1">
          <cell r="B1">
            <v>0</v>
          </cell>
        </row>
      </sheetData>
      <sheetData sheetId="1714">
        <row r="1">
          <cell r="B1">
            <v>0</v>
          </cell>
        </row>
      </sheetData>
      <sheetData sheetId="1715">
        <row r="1">
          <cell r="B1">
            <v>0</v>
          </cell>
        </row>
      </sheetData>
      <sheetData sheetId="1716">
        <row r="1">
          <cell r="B1">
            <v>0</v>
          </cell>
        </row>
      </sheetData>
      <sheetData sheetId="1717">
        <row r="1">
          <cell r="B1">
            <v>0</v>
          </cell>
        </row>
      </sheetData>
      <sheetData sheetId="1718">
        <row r="1">
          <cell r="B1">
            <v>0</v>
          </cell>
        </row>
      </sheetData>
      <sheetData sheetId="1719">
        <row r="1">
          <cell r="B1">
            <v>0</v>
          </cell>
        </row>
      </sheetData>
      <sheetData sheetId="1720">
        <row r="1">
          <cell r="B1">
            <v>0</v>
          </cell>
        </row>
      </sheetData>
      <sheetData sheetId="1721">
        <row r="1">
          <cell r="B1">
            <v>0</v>
          </cell>
        </row>
      </sheetData>
      <sheetData sheetId="1722">
        <row r="1">
          <cell r="B1">
            <v>0</v>
          </cell>
        </row>
      </sheetData>
      <sheetData sheetId="1723">
        <row r="1">
          <cell r="B1">
            <v>0</v>
          </cell>
        </row>
      </sheetData>
      <sheetData sheetId="1724">
        <row r="1">
          <cell r="B1">
            <v>0</v>
          </cell>
        </row>
      </sheetData>
      <sheetData sheetId="1725">
        <row r="1">
          <cell r="B1">
            <v>0</v>
          </cell>
        </row>
      </sheetData>
      <sheetData sheetId="1726">
        <row r="1">
          <cell r="B1">
            <v>0</v>
          </cell>
        </row>
      </sheetData>
      <sheetData sheetId="1727">
        <row r="1">
          <cell r="B1">
            <v>0</v>
          </cell>
        </row>
      </sheetData>
      <sheetData sheetId="1728">
        <row r="1">
          <cell r="B1">
            <v>0</v>
          </cell>
        </row>
      </sheetData>
      <sheetData sheetId="1729">
        <row r="1">
          <cell r="B1">
            <v>0</v>
          </cell>
        </row>
      </sheetData>
      <sheetData sheetId="1730">
        <row r="1">
          <cell r="B1">
            <v>0</v>
          </cell>
        </row>
      </sheetData>
      <sheetData sheetId="1731">
        <row r="1">
          <cell r="B1">
            <v>0</v>
          </cell>
        </row>
      </sheetData>
      <sheetData sheetId="1732">
        <row r="1">
          <cell r="B1">
            <v>0</v>
          </cell>
        </row>
      </sheetData>
      <sheetData sheetId="1733">
        <row r="1">
          <cell r="B1">
            <v>0</v>
          </cell>
        </row>
      </sheetData>
      <sheetData sheetId="1734">
        <row r="1">
          <cell r="B1">
            <v>0</v>
          </cell>
        </row>
      </sheetData>
      <sheetData sheetId="1735">
        <row r="1">
          <cell r="B1">
            <v>0</v>
          </cell>
        </row>
      </sheetData>
      <sheetData sheetId="1736">
        <row r="1">
          <cell r="B1">
            <v>0</v>
          </cell>
        </row>
      </sheetData>
      <sheetData sheetId="1737">
        <row r="1">
          <cell r="B1">
            <v>0</v>
          </cell>
        </row>
      </sheetData>
      <sheetData sheetId="1738">
        <row r="1">
          <cell r="B1">
            <v>0</v>
          </cell>
        </row>
      </sheetData>
      <sheetData sheetId="1739">
        <row r="1">
          <cell r="B1">
            <v>0</v>
          </cell>
        </row>
      </sheetData>
      <sheetData sheetId="1740">
        <row r="1">
          <cell r="B1">
            <v>0</v>
          </cell>
        </row>
      </sheetData>
      <sheetData sheetId="1741">
        <row r="1">
          <cell r="B1">
            <v>0</v>
          </cell>
        </row>
      </sheetData>
      <sheetData sheetId="1742">
        <row r="1">
          <cell r="B1">
            <v>0</v>
          </cell>
        </row>
      </sheetData>
      <sheetData sheetId="1743">
        <row r="1">
          <cell r="B1">
            <v>0</v>
          </cell>
        </row>
      </sheetData>
      <sheetData sheetId="1744">
        <row r="1">
          <cell r="B1">
            <v>0</v>
          </cell>
        </row>
      </sheetData>
      <sheetData sheetId="1745">
        <row r="1">
          <cell r="B1">
            <v>0</v>
          </cell>
        </row>
      </sheetData>
      <sheetData sheetId="1746">
        <row r="1">
          <cell r="B1">
            <v>0</v>
          </cell>
        </row>
      </sheetData>
      <sheetData sheetId="1747">
        <row r="1">
          <cell r="B1">
            <v>0</v>
          </cell>
        </row>
      </sheetData>
      <sheetData sheetId="1748">
        <row r="1">
          <cell r="B1">
            <v>0</v>
          </cell>
        </row>
      </sheetData>
      <sheetData sheetId="1749">
        <row r="1">
          <cell r="B1">
            <v>0</v>
          </cell>
        </row>
      </sheetData>
      <sheetData sheetId="1750">
        <row r="1">
          <cell r="B1">
            <v>0</v>
          </cell>
        </row>
      </sheetData>
      <sheetData sheetId="1751">
        <row r="1">
          <cell r="B1">
            <v>0</v>
          </cell>
        </row>
      </sheetData>
      <sheetData sheetId="1752">
        <row r="1">
          <cell r="B1">
            <v>0</v>
          </cell>
        </row>
      </sheetData>
      <sheetData sheetId="1753">
        <row r="1">
          <cell r="B1">
            <v>0</v>
          </cell>
        </row>
      </sheetData>
      <sheetData sheetId="1754">
        <row r="1">
          <cell r="B1">
            <v>0</v>
          </cell>
        </row>
      </sheetData>
      <sheetData sheetId="1755">
        <row r="1">
          <cell r="B1">
            <v>0</v>
          </cell>
        </row>
      </sheetData>
      <sheetData sheetId="1756">
        <row r="1">
          <cell r="B1">
            <v>0</v>
          </cell>
        </row>
      </sheetData>
      <sheetData sheetId="1757">
        <row r="1">
          <cell r="B1">
            <v>0</v>
          </cell>
        </row>
      </sheetData>
      <sheetData sheetId="1758">
        <row r="1">
          <cell r="B1">
            <v>0</v>
          </cell>
        </row>
      </sheetData>
      <sheetData sheetId="1759">
        <row r="1">
          <cell r="B1">
            <v>0</v>
          </cell>
        </row>
      </sheetData>
      <sheetData sheetId="1760">
        <row r="1">
          <cell r="B1">
            <v>0</v>
          </cell>
        </row>
      </sheetData>
      <sheetData sheetId="1761">
        <row r="1">
          <cell r="B1">
            <v>0</v>
          </cell>
        </row>
      </sheetData>
      <sheetData sheetId="1762">
        <row r="1">
          <cell r="B1">
            <v>0</v>
          </cell>
        </row>
      </sheetData>
      <sheetData sheetId="1763">
        <row r="1">
          <cell r="B1">
            <v>0</v>
          </cell>
        </row>
      </sheetData>
      <sheetData sheetId="1764">
        <row r="1">
          <cell r="B1">
            <v>0</v>
          </cell>
        </row>
      </sheetData>
      <sheetData sheetId="1765">
        <row r="1">
          <cell r="B1">
            <v>0</v>
          </cell>
        </row>
      </sheetData>
      <sheetData sheetId="1766">
        <row r="1">
          <cell r="B1">
            <v>0</v>
          </cell>
        </row>
      </sheetData>
      <sheetData sheetId="1767">
        <row r="1">
          <cell r="B1">
            <v>0</v>
          </cell>
        </row>
      </sheetData>
      <sheetData sheetId="1768"/>
      <sheetData sheetId="1769">
        <row r="1">
          <cell r="B1">
            <v>0</v>
          </cell>
        </row>
      </sheetData>
      <sheetData sheetId="1770">
        <row r="1">
          <cell r="B1">
            <v>0</v>
          </cell>
        </row>
      </sheetData>
      <sheetData sheetId="1771">
        <row r="1">
          <cell r="B1">
            <v>0</v>
          </cell>
        </row>
      </sheetData>
      <sheetData sheetId="1772">
        <row r="1">
          <cell r="B1">
            <v>0</v>
          </cell>
        </row>
      </sheetData>
      <sheetData sheetId="1773">
        <row r="1">
          <cell r="B1">
            <v>0</v>
          </cell>
        </row>
      </sheetData>
      <sheetData sheetId="1774">
        <row r="1">
          <cell r="B1">
            <v>0</v>
          </cell>
        </row>
      </sheetData>
      <sheetData sheetId="1775">
        <row r="1">
          <cell r="B1">
            <v>0</v>
          </cell>
        </row>
      </sheetData>
      <sheetData sheetId="1776">
        <row r="1">
          <cell r="B1">
            <v>0</v>
          </cell>
        </row>
      </sheetData>
      <sheetData sheetId="1777">
        <row r="1">
          <cell r="B1">
            <v>0</v>
          </cell>
        </row>
      </sheetData>
      <sheetData sheetId="1778">
        <row r="1">
          <cell r="B1">
            <v>0</v>
          </cell>
        </row>
      </sheetData>
      <sheetData sheetId="1779"/>
      <sheetData sheetId="1780"/>
      <sheetData sheetId="1781"/>
      <sheetData sheetId="1782"/>
      <sheetData sheetId="1783"/>
      <sheetData sheetId="1784"/>
      <sheetData sheetId="1785"/>
      <sheetData sheetId="1786"/>
      <sheetData sheetId="1787"/>
      <sheetData sheetId="1788"/>
      <sheetData sheetId="1789">
        <row r="1">
          <cell r="B1">
            <v>0</v>
          </cell>
        </row>
      </sheetData>
      <sheetData sheetId="1790">
        <row r="1">
          <cell r="B1">
            <v>0</v>
          </cell>
        </row>
      </sheetData>
      <sheetData sheetId="1791">
        <row r="1">
          <cell r="B1">
            <v>0</v>
          </cell>
        </row>
      </sheetData>
      <sheetData sheetId="1792">
        <row r="1">
          <cell r="B1">
            <v>0</v>
          </cell>
        </row>
      </sheetData>
      <sheetData sheetId="1793">
        <row r="1">
          <cell r="B1">
            <v>0</v>
          </cell>
        </row>
      </sheetData>
      <sheetData sheetId="1794">
        <row r="1">
          <cell r="B1">
            <v>0</v>
          </cell>
        </row>
      </sheetData>
      <sheetData sheetId="1795" refreshError="1"/>
      <sheetData sheetId="1796" refreshError="1"/>
      <sheetData sheetId="1797">
        <row r="1">
          <cell r="B1">
            <v>0</v>
          </cell>
        </row>
      </sheetData>
      <sheetData sheetId="1798">
        <row r="1">
          <cell r="B1">
            <v>0</v>
          </cell>
        </row>
      </sheetData>
      <sheetData sheetId="1799">
        <row r="1">
          <cell r="B1">
            <v>0</v>
          </cell>
        </row>
      </sheetData>
      <sheetData sheetId="1800">
        <row r="1">
          <cell r="B1">
            <v>0</v>
          </cell>
        </row>
      </sheetData>
      <sheetData sheetId="1801">
        <row r="1">
          <cell r="B1">
            <v>0</v>
          </cell>
        </row>
      </sheetData>
      <sheetData sheetId="1802">
        <row r="1">
          <cell r="B1">
            <v>0</v>
          </cell>
        </row>
      </sheetData>
      <sheetData sheetId="1803">
        <row r="1">
          <cell r="B1">
            <v>0</v>
          </cell>
        </row>
      </sheetData>
      <sheetData sheetId="1804">
        <row r="1">
          <cell r="B1">
            <v>0</v>
          </cell>
        </row>
      </sheetData>
      <sheetData sheetId="1805">
        <row r="1">
          <cell r="B1">
            <v>0</v>
          </cell>
        </row>
      </sheetData>
      <sheetData sheetId="1806">
        <row r="1">
          <cell r="B1">
            <v>0</v>
          </cell>
        </row>
      </sheetData>
      <sheetData sheetId="1807">
        <row r="1">
          <cell r="B1">
            <v>0</v>
          </cell>
        </row>
      </sheetData>
      <sheetData sheetId="1808">
        <row r="1">
          <cell r="B1">
            <v>0</v>
          </cell>
        </row>
      </sheetData>
      <sheetData sheetId="1809">
        <row r="1">
          <cell r="B1">
            <v>0</v>
          </cell>
        </row>
      </sheetData>
      <sheetData sheetId="1810">
        <row r="1">
          <cell r="B1">
            <v>0</v>
          </cell>
        </row>
      </sheetData>
      <sheetData sheetId="1811">
        <row r="1">
          <cell r="B1">
            <v>0</v>
          </cell>
        </row>
      </sheetData>
      <sheetData sheetId="1812">
        <row r="1">
          <cell r="B1">
            <v>0</v>
          </cell>
        </row>
      </sheetData>
      <sheetData sheetId="1813">
        <row r="1">
          <cell r="B1">
            <v>0</v>
          </cell>
        </row>
      </sheetData>
      <sheetData sheetId="1814">
        <row r="1">
          <cell r="B1">
            <v>0</v>
          </cell>
        </row>
      </sheetData>
      <sheetData sheetId="1815">
        <row r="1">
          <cell r="B1">
            <v>0</v>
          </cell>
        </row>
      </sheetData>
      <sheetData sheetId="1816">
        <row r="1">
          <cell r="B1">
            <v>0</v>
          </cell>
        </row>
      </sheetData>
      <sheetData sheetId="1817">
        <row r="1">
          <cell r="B1">
            <v>0</v>
          </cell>
        </row>
      </sheetData>
      <sheetData sheetId="1818">
        <row r="1">
          <cell r="B1">
            <v>0</v>
          </cell>
        </row>
      </sheetData>
      <sheetData sheetId="1819">
        <row r="1">
          <cell r="B1">
            <v>0</v>
          </cell>
        </row>
      </sheetData>
      <sheetData sheetId="1820">
        <row r="1">
          <cell r="B1">
            <v>0</v>
          </cell>
        </row>
      </sheetData>
      <sheetData sheetId="1821">
        <row r="1">
          <cell r="B1">
            <v>0</v>
          </cell>
        </row>
      </sheetData>
      <sheetData sheetId="1822">
        <row r="1">
          <cell r="B1">
            <v>0</v>
          </cell>
        </row>
      </sheetData>
      <sheetData sheetId="1823">
        <row r="1">
          <cell r="B1">
            <v>0</v>
          </cell>
        </row>
      </sheetData>
      <sheetData sheetId="1824">
        <row r="1">
          <cell r="B1">
            <v>0</v>
          </cell>
        </row>
      </sheetData>
      <sheetData sheetId="1825">
        <row r="1">
          <cell r="B1">
            <v>0</v>
          </cell>
        </row>
      </sheetData>
      <sheetData sheetId="1826">
        <row r="1">
          <cell r="B1">
            <v>0</v>
          </cell>
        </row>
      </sheetData>
      <sheetData sheetId="1827">
        <row r="1">
          <cell r="B1">
            <v>0</v>
          </cell>
        </row>
      </sheetData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>
        <row r="1">
          <cell r="B1">
            <v>0</v>
          </cell>
        </row>
      </sheetData>
      <sheetData sheetId="1855"/>
      <sheetData sheetId="1856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/>
      <sheetData sheetId="1863" refreshError="1"/>
      <sheetData sheetId="1864" refreshError="1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 refreshError="1"/>
      <sheetData sheetId="1874" refreshError="1"/>
      <sheetData sheetId="1875" refreshError="1"/>
      <sheetData sheetId="1876" refreshError="1"/>
      <sheetData sheetId="1877" refreshError="1"/>
      <sheetData sheetId="1878" refreshError="1"/>
      <sheetData sheetId="1879" refreshError="1"/>
      <sheetData sheetId="1880" refreshError="1"/>
      <sheetData sheetId="1881" refreshError="1"/>
      <sheetData sheetId="1882" refreshError="1"/>
      <sheetData sheetId="1883" refreshError="1"/>
      <sheetData sheetId="1884" refreshError="1"/>
      <sheetData sheetId="1885" refreshError="1"/>
      <sheetData sheetId="1886"/>
      <sheetData sheetId="1887"/>
      <sheetData sheetId="1888" refreshError="1"/>
      <sheetData sheetId="1889">
        <row r="1">
          <cell r="B1">
            <v>0</v>
          </cell>
        </row>
      </sheetData>
      <sheetData sheetId="1890">
        <row r="1">
          <cell r="B1">
            <v>0</v>
          </cell>
        </row>
      </sheetData>
      <sheetData sheetId="1891">
        <row r="1">
          <cell r="B1">
            <v>0</v>
          </cell>
        </row>
      </sheetData>
      <sheetData sheetId="1892">
        <row r="1">
          <cell r="B1">
            <v>0</v>
          </cell>
        </row>
      </sheetData>
      <sheetData sheetId="1893">
        <row r="1">
          <cell r="B1">
            <v>0</v>
          </cell>
        </row>
      </sheetData>
      <sheetData sheetId="1894" refreshError="1"/>
      <sheetData sheetId="1895">
        <row r="1">
          <cell r="B1">
            <v>0</v>
          </cell>
        </row>
      </sheetData>
      <sheetData sheetId="1896" refreshError="1"/>
      <sheetData sheetId="1897" refreshError="1"/>
      <sheetData sheetId="1898" refreshError="1"/>
      <sheetData sheetId="1899" refreshError="1"/>
      <sheetData sheetId="1900" refreshError="1"/>
      <sheetData sheetId="1901" refreshError="1"/>
      <sheetData sheetId="1902" refreshError="1"/>
      <sheetData sheetId="1903" refreshError="1"/>
      <sheetData sheetId="1904" refreshError="1"/>
      <sheetData sheetId="1905"/>
      <sheetData sheetId="1906" refreshError="1"/>
      <sheetData sheetId="1907">
        <row r="1">
          <cell r="B1">
            <v>0</v>
          </cell>
        </row>
      </sheetData>
      <sheetData sheetId="1908">
        <row r="1">
          <cell r="B1">
            <v>0</v>
          </cell>
        </row>
      </sheetData>
      <sheetData sheetId="1909">
        <row r="1">
          <cell r="B1">
            <v>0</v>
          </cell>
        </row>
      </sheetData>
      <sheetData sheetId="1910"/>
      <sheetData sheetId="1911"/>
      <sheetData sheetId="1912">
        <row r="1">
          <cell r="B1">
            <v>0</v>
          </cell>
        </row>
      </sheetData>
      <sheetData sheetId="1913">
        <row r="1">
          <cell r="B1">
            <v>0</v>
          </cell>
        </row>
      </sheetData>
      <sheetData sheetId="1914">
        <row r="1">
          <cell r="B1">
            <v>0</v>
          </cell>
        </row>
      </sheetData>
      <sheetData sheetId="1915">
        <row r="1">
          <cell r="B1">
            <v>0</v>
          </cell>
        </row>
      </sheetData>
      <sheetData sheetId="1916"/>
      <sheetData sheetId="1917"/>
      <sheetData sheetId="1918"/>
      <sheetData sheetId="1919"/>
      <sheetData sheetId="1920"/>
      <sheetData sheetId="1921"/>
      <sheetData sheetId="1922"/>
      <sheetData sheetId="1923"/>
      <sheetData sheetId="1924"/>
      <sheetData sheetId="1925"/>
      <sheetData sheetId="1926"/>
      <sheetData sheetId="1927"/>
      <sheetData sheetId="1928"/>
      <sheetData sheetId="1929"/>
      <sheetData sheetId="1930"/>
      <sheetData sheetId="1931"/>
      <sheetData sheetId="1932"/>
      <sheetData sheetId="1933"/>
      <sheetData sheetId="1934"/>
      <sheetData sheetId="1935"/>
      <sheetData sheetId="1936"/>
      <sheetData sheetId="1937"/>
      <sheetData sheetId="1938"/>
      <sheetData sheetId="1939"/>
      <sheetData sheetId="1940"/>
      <sheetData sheetId="1941"/>
      <sheetData sheetId="1942"/>
      <sheetData sheetId="1943"/>
      <sheetData sheetId="1944"/>
      <sheetData sheetId="1945"/>
      <sheetData sheetId="1946"/>
      <sheetData sheetId="1947"/>
      <sheetData sheetId="1948"/>
      <sheetData sheetId="1949"/>
      <sheetData sheetId="1950"/>
      <sheetData sheetId="1951"/>
      <sheetData sheetId="1952"/>
      <sheetData sheetId="1953"/>
      <sheetData sheetId="1954"/>
      <sheetData sheetId="1955"/>
      <sheetData sheetId="1956"/>
      <sheetData sheetId="1957"/>
      <sheetData sheetId="1958"/>
      <sheetData sheetId="1959"/>
      <sheetData sheetId="1960"/>
      <sheetData sheetId="1961"/>
      <sheetData sheetId="1962"/>
      <sheetData sheetId="1963"/>
      <sheetData sheetId="1964"/>
      <sheetData sheetId="1965"/>
      <sheetData sheetId="1966"/>
      <sheetData sheetId="1967"/>
      <sheetData sheetId="1968"/>
      <sheetData sheetId="1969"/>
      <sheetData sheetId="1970"/>
      <sheetData sheetId="1971"/>
      <sheetData sheetId="1972"/>
      <sheetData sheetId="1973"/>
      <sheetData sheetId="1974"/>
      <sheetData sheetId="1975"/>
      <sheetData sheetId="1976"/>
      <sheetData sheetId="1977"/>
      <sheetData sheetId="1978"/>
      <sheetData sheetId="1979"/>
      <sheetData sheetId="1980"/>
      <sheetData sheetId="1981"/>
      <sheetData sheetId="1982"/>
      <sheetData sheetId="1983"/>
      <sheetData sheetId="1984"/>
      <sheetData sheetId="1985"/>
      <sheetData sheetId="1986"/>
      <sheetData sheetId="1987"/>
      <sheetData sheetId="1988"/>
      <sheetData sheetId="1989"/>
      <sheetData sheetId="1990"/>
      <sheetData sheetId="1991"/>
      <sheetData sheetId="1992"/>
      <sheetData sheetId="1993"/>
      <sheetData sheetId="1994"/>
      <sheetData sheetId="1995"/>
      <sheetData sheetId="1996"/>
      <sheetData sheetId="1997"/>
      <sheetData sheetId="1998"/>
      <sheetData sheetId="1999"/>
      <sheetData sheetId="2000"/>
      <sheetData sheetId="2001"/>
      <sheetData sheetId="2002"/>
      <sheetData sheetId="2003"/>
      <sheetData sheetId="2004"/>
      <sheetData sheetId="2005"/>
      <sheetData sheetId="2006"/>
      <sheetData sheetId="2007"/>
      <sheetData sheetId="2008"/>
      <sheetData sheetId="2009"/>
      <sheetData sheetId="2010"/>
      <sheetData sheetId="2011"/>
      <sheetData sheetId="2012"/>
      <sheetData sheetId="2013"/>
      <sheetData sheetId="2014"/>
      <sheetData sheetId="2015"/>
      <sheetData sheetId="2016"/>
      <sheetData sheetId="2017"/>
      <sheetData sheetId="2018"/>
      <sheetData sheetId="2019"/>
      <sheetData sheetId="2020"/>
      <sheetData sheetId="2021"/>
      <sheetData sheetId="2022"/>
      <sheetData sheetId="2023"/>
      <sheetData sheetId="2024"/>
      <sheetData sheetId="2025"/>
      <sheetData sheetId="2026"/>
      <sheetData sheetId="2027"/>
      <sheetData sheetId="2028"/>
      <sheetData sheetId="2029"/>
      <sheetData sheetId="2030"/>
      <sheetData sheetId="2031"/>
      <sheetData sheetId="2032"/>
      <sheetData sheetId="2033"/>
      <sheetData sheetId="2034"/>
      <sheetData sheetId="2035"/>
      <sheetData sheetId="2036"/>
      <sheetData sheetId="2037"/>
      <sheetData sheetId="2038"/>
      <sheetData sheetId="2039"/>
      <sheetData sheetId="2040"/>
      <sheetData sheetId="2041"/>
      <sheetData sheetId="2042"/>
      <sheetData sheetId="2043"/>
      <sheetData sheetId="2044"/>
      <sheetData sheetId="2045"/>
      <sheetData sheetId="2046"/>
      <sheetData sheetId="2047"/>
      <sheetData sheetId="2048"/>
      <sheetData sheetId="2049"/>
      <sheetData sheetId="2050"/>
      <sheetData sheetId="2051"/>
      <sheetData sheetId="2052"/>
      <sheetData sheetId="2053"/>
      <sheetData sheetId="2054"/>
      <sheetData sheetId="2055"/>
      <sheetData sheetId="2056"/>
      <sheetData sheetId="2057"/>
      <sheetData sheetId="2058"/>
      <sheetData sheetId="2059"/>
      <sheetData sheetId="2060"/>
      <sheetData sheetId="2061"/>
      <sheetData sheetId="2062"/>
      <sheetData sheetId="2063"/>
      <sheetData sheetId="2064"/>
      <sheetData sheetId="2065"/>
      <sheetData sheetId="2066"/>
      <sheetData sheetId="2067"/>
      <sheetData sheetId="2068"/>
      <sheetData sheetId="2069"/>
      <sheetData sheetId="2070">
        <row r="1">
          <cell r="B1">
            <v>0</v>
          </cell>
        </row>
      </sheetData>
      <sheetData sheetId="2071">
        <row r="1">
          <cell r="B1">
            <v>0</v>
          </cell>
        </row>
      </sheetData>
      <sheetData sheetId="2072">
        <row r="1">
          <cell r="B1">
            <v>0</v>
          </cell>
        </row>
      </sheetData>
      <sheetData sheetId="2073">
        <row r="1">
          <cell r="B1">
            <v>0</v>
          </cell>
        </row>
      </sheetData>
      <sheetData sheetId="2074">
        <row r="1">
          <cell r="B1">
            <v>0</v>
          </cell>
        </row>
      </sheetData>
      <sheetData sheetId="2075"/>
      <sheetData sheetId="2076"/>
      <sheetData sheetId="2077"/>
      <sheetData sheetId="2078"/>
      <sheetData sheetId="2079"/>
      <sheetData sheetId="2080"/>
      <sheetData sheetId="2081"/>
      <sheetData sheetId="2082"/>
      <sheetData sheetId="2083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 refreshError="1"/>
      <sheetData sheetId="2108" refreshError="1"/>
      <sheetData sheetId="2109" refreshError="1"/>
      <sheetData sheetId="2110" refreshError="1"/>
      <sheetData sheetId="2111" refreshError="1"/>
      <sheetData sheetId="2112" refreshError="1"/>
      <sheetData sheetId="2113"/>
      <sheetData sheetId="2114"/>
      <sheetData sheetId="2115"/>
      <sheetData sheetId="2116" refreshError="1"/>
      <sheetData sheetId="2117" refreshError="1"/>
      <sheetData sheetId="2118"/>
      <sheetData sheetId="2119" refreshError="1"/>
      <sheetData sheetId="2120" refreshError="1"/>
      <sheetData sheetId="2121" refreshError="1"/>
      <sheetData sheetId="2122"/>
      <sheetData sheetId="2123">
        <row r="1">
          <cell r="B1">
            <v>0</v>
          </cell>
        </row>
      </sheetData>
      <sheetData sheetId="2124">
        <row r="1">
          <cell r="B1">
            <v>0</v>
          </cell>
        </row>
      </sheetData>
      <sheetData sheetId="2125">
        <row r="1">
          <cell r="B1">
            <v>0</v>
          </cell>
        </row>
      </sheetData>
      <sheetData sheetId="2126">
        <row r="1">
          <cell r="B1">
            <v>0</v>
          </cell>
        </row>
      </sheetData>
      <sheetData sheetId="2127"/>
      <sheetData sheetId="2128"/>
      <sheetData sheetId="2129"/>
      <sheetData sheetId="2130"/>
      <sheetData sheetId="2131" refreshError="1"/>
      <sheetData sheetId="2132"/>
      <sheetData sheetId="2133" refreshError="1"/>
      <sheetData sheetId="2134" refreshError="1"/>
      <sheetData sheetId="2135" refreshError="1"/>
      <sheetData sheetId="2136"/>
      <sheetData sheetId="2137"/>
      <sheetData sheetId="2138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/>
      <sheetData sheetId="2163" refreshError="1"/>
      <sheetData sheetId="2164" refreshError="1"/>
      <sheetData sheetId="2165" refreshError="1"/>
      <sheetData sheetId="2166">
        <row r="1">
          <cell r="B1">
            <v>0</v>
          </cell>
        </row>
      </sheetData>
      <sheetData sheetId="2167"/>
      <sheetData sheetId="2168"/>
      <sheetData sheetId="2169"/>
      <sheetData sheetId="2170"/>
      <sheetData sheetId="2171"/>
      <sheetData sheetId="2172"/>
      <sheetData sheetId="2173"/>
      <sheetData sheetId="2174"/>
      <sheetData sheetId="2175"/>
      <sheetData sheetId="2176"/>
      <sheetData sheetId="2177"/>
      <sheetData sheetId="2178"/>
      <sheetData sheetId="2179"/>
      <sheetData sheetId="2180"/>
      <sheetData sheetId="2181"/>
      <sheetData sheetId="2182"/>
      <sheetData sheetId="2183"/>
      <sheetData sheetId="2184"/>
      <sheetData sheetId="2185"/>
      <sheetData sheetId="2186"/>
      <sheetData sheetId="2187"/>
      <sheetData sheetId="2188"/>
      <sheetData sheetId="2189"/>
      <sheetData sheetId="2190"/>
      <sheetData sheetId="2191"/>
      <sheetData sheetId="2192"/>
      <sheetData sheetId="2193"/>
      <sheetData sheetId="2194"/>
      <sheetData sheetId="2195"/>
      <sheetData sheetId="2196"/>
      <sheetData sheetId="2197"/>
      <sheetData sheetId="2198"/>
      <sheetData sheetId="2199"/>
      <sheetData sheetId="2200"/>
      <sheetData sheetId="2201"/>
      <sheetData sheetId="2202"/>
      <sheetData sheetId="2203"/>
      <sheetData sheetId="2204"/>
      <sheetData sheetId="2205"/>
      <sheetData sheetId="2206"/>
      <sheetData sheetId="2207"/>
      <sheetData sheetId="2208"/>
      <sheetData sheetId="2209"/>
      <sheetData sheetId="2210"/>
      <sheetData sheetId="2211"/>
      <sheetData sheetId="2212"/>
      <sheetData sheetId="2213"/>
      <sheetData sheetId="2214"/>
      <sheetData sheetId="2215"/>
      <sheetData sheetId="2216"/>
      <sheetData sheetId="2217"/>
      <sheetData sheetId="2218"/>
      <sheetData sheetId="2219"/>
      <sheetData sheetId="2220"/>
      <sheetData sheetId="2221"/>
      <sheetData sheetId="2222"/>
      <sheetData sheetId="2223"/>
      <sheetData sheetId="2224"/>
      <sheetData sheetId="2225"/>
      <sheetData sheetId="2226"/>
      <sheetData sheetId="2227"/>
      <sheetData sheetId="2228"/>
      <sheetData sheetId="2229"/>
      <sheetData sheetId="2230"/>
      <sheetData sheetId="2231"/>
      <sheetData sheetId="2232"/>
      <sheetData sheetId="2233"/>
      <sheetData sheetId="2234"/>
      <sheetData sheetId="2235"/>
      <sheetData sheetId="2236"/>
      <sheetData sheetId="2237"/>
      <sheetData sheetId="2238"/>
      <sheetData sheetId="2239"/>
      <sheetData sheetId="2240"/>
      <sheetData sheetId="2241"/>
      <sheetData sheetId="2242"/>
      <sheetData sheetId="2243"/>
      <sheetData sheetId="2244"/>
      <sheetData sheetId="2245"/>
      <sheetData sheetId="2246"/>
      <sheetData sheetId="2247"/>
      <sheetData sheetId="2248"/>
      <sheetData sheetId="2249"/>
      <sheetData sheetId="2250"/>
      <sheetData sheetId="2251"/>
      <sheetData sheetId="2252"/>
      <sheetData sheetId="2253"/>
      <sheetData sheetId="2254"/>
      <sheetData sheetId="2255"/>
      <sheetData sheetId="2256"/>
      <sheetData sheetId="2257"/>
      <sheetData sheetId="2258"/>
      <sheetData sheetId="2259"/>
      <sheetData sheetId="2260"/>
      <sheetData sheetId="2261"/>
      <sheetData sheetId="2262"/>
      <sheetData sheetId="2263"/>
      <sheetData sheetId="2264"/>
      <sheetData sheetId="2265"/>
      <sheetData sheetId="2266"/>
      <sheetData sheetId="2267"/>
      <sheetData sheetId="2268"/>
      <sheetData sheetId="2269"/>
      <sheetData sheetId="2270"/>
      <sheetData sheetId="2271"/>
      <sheetData sheetId="2272"/>
      <sheetData sheetId="2273"/>
      <sheetData sheetId="2274"/>
      <sheetData sheetId="2275"/>
      <sheetData sheetId="2276"/>
      <sheetData sheetId="2277"/>
      <sheetData sheetId="2278"/>
      <sheetData sheetId="2279"/>
      <sheetData sheetId="2280"/>
      <sheetData sheetId="2281"/>
      <sheetData sheetId="2282"/>
      <sheetData sheetId="2283"/>
      <sheetData sheetId="2284"/>
      <sheetData sheetId="2285"/>
      <sheetData sheetId="2286"/>
      <sheetData sheetId="2287"/>
      <sheetData sheetId="2288"/>
      <sheetData sheetId="2289"/>
      <sheetData sheetId="2290"/>
      <sheetData sheetId="2291"/>
      <sheetData sheetId="2292"/>
      <sheetData sheetId="2293"/>
      <sheetData sheetId="2294"/>
      <sheetData sheetId="2295"/>
      <sheetData sheetId="2296"/>
      <sheetData sheetId="2297"/>
      <sheetData sheetId="2298"/>
      <sheetData sheetId="2299"/>
      <sheetData sheetId="2300"/>
      <sheetData sheetId="2301"/>
      <sheetData sheetId="2302"/>
      <sheetData sheetId="2303"/>
      <sheetData sheetId="2304"/>
      <sheetData sheetId="2305"/>
      <sheetData sheetId="2306"/>
      <sheetData sheetId="2307"/>
      <sheetData sheetId="2308"/>
      <sheetData sheetId="2309"/>
      <sheetData sheetId="2310"/>
      <sheetData sheetId="2311"/>
      <sheetData sheetId="2312"/>
      <sheetData sheetId="2313"/>
      <sheetData sheetId="2314"/>
      <sheetData sheetId="2315"/>
      <sheetData sheetId="2316"/>
      <sheetData sheetId="2317"/>
      <sheetData sheetId="2318"/>
      <sheetData sheetId="2319"/>
      <sheetData sheetId="2320"/>
      <sheetData sheetId="2321"/>
      <sheetData sheetId="2322"/>
      <sheetData sheetId="2323"/>
      <sheetData sheetId="2324"/>
      <sheetData sheetId="2325"/>
      <sheetData sheetId="2326"/>
      <sheetData sheetId="2327"/>
      <sheetData sheetId="2328"/>
      <sheetData sheetId="2329"/>
      <sheetData sheetId="2330"/>
      <sheetData sheetId="2331"/>
      <sheetData sheetId="2332"/>
      <sheetData sheetId="2333"/>
      <sheetData sheetId="2334"/>
      <sheetData sheetId="2335"/>
      <sheetData sheetId="2336"/>
      <sheetData sheetId="2337"/>
      <sheetData sheetId="2338"/>
      <sheetData sheetId="2339"/>
      <sheetData sheetId="2340"/>
      <sheetData sheetId="2341"/>
      <sheetData sheetId="2342"/>
      <sheetData sheetId="2343"/>
      <sheetData sheetId="2344"/>
      <sheetData sheetId="2345"/>
      <sheetData sheetId="2346"/>
      <sheetData sheetId="2347"/>
      <sheetData sheetId="2348"/>
      <sheetData sheetId="2349"/>
      <sheetData sheetId="2350"/>
      <sheetData sheetId="2351"/>
      <sheetData sheetId="2352"/>
      <sheetData sheetId="2353"/>
      <sheetData sheetId="2354"/>
      <sheetData sheetId="2355"/>
      <sheetData sheetId="2356"/>
      <sheetData sheetId="2357"/>
      <sheetData sheetId="2358"/>
      <sheetData sheetId="2359"/>
      <sheetData sheetId="2360"/>
      <sheetData sheetId="2361"/>
      <sheetData sheetId="2362"/>
      <sheetData sheetId="2363"/>
      <sheetData sheetId="2364"/>
      <sheetData sheetId="2365"/>
      <sheetData sheetId="2366"/>
      <sheetData sheetId="2367"/>
      <sheetData sheetId="2368"/>
      <sheetData sheetId="2369"/>
      <sheetData sheetId="2370"/>
      <sheetData sheetId="2371"/>
      <sheetData sheetId="2372"/>
      <sheetData sheetId="2373"/>
      <sheetData sheetId="2374"/>
      <sheetData sheetId="2375"/>
      <sheetData sheetId="2376"/>
      <sheetData sheetId="2377"/>
      <sheetData sheetId="2378"/>
      <sheetData sheetId="2379"/>
      <sheetData sheetId="2380"/>
      <sheetData sheetId="2381"/>
      <sheetData sheetId="2382"/>
      <sheetData sheetId="2383"/>
      <sheetData sheetId="2384"/>
      <sheetData sheetId="2385"/>
      <sheetData sheetId="2386"/>
      <sheetData sheetId="2387"/>
      <sheetData sheetId="2388"/>
      <sheetData sheetId="2389"/>
      <sheetData sheetId="2390"/>
      <sheetData sheetId="2391"/>
      <sheetData sheetId="2392"/>
      <sheetData sheetId="2393"/>
      <sheetData sheetId="2394"/>
      <sheetData sheetId="2395">
        <row r="1">
          <cell r="B1">
            <v>0</v>
          </cell>
        </row>
      </sheetData>
      <sheetData sheetId="2396"/>
      <sheetData sheetId="2397"/>
      <sheetData sheetId="2398"/>
      <sheetData sheetId="2399"/>
      <sheetData sheetId="2400"/>
      <sheetData sheetId="2401"/>
      <sheetData sheetId="2402"/>
      <sheetData sheetId="2403"/>
      <sheetData sheetId="2404"/>
      <sheetData sheetId="2405"/>
      <sheetData sheetId="2406"/>
      <sheetData sheetId="2407"/>
      <sheetData sheetId="2408"/>
      <sheetData sheetId="2409"/>
      <sheetData sheetId="2410"/>
      <sheetData sheetId="2411"/>
      <sheetData sheetId="2412"/>
      <sheetData sheetId="2413"/>
      <sheetData sheetId="2414"/>
      <sheetData sheetId="2415"/>
      <sheetData sheetId="2416"/>
      <sheetData sheetId="2417"/>
      <sheetData sheetId="2418"/>
      <sheetData sheetId="2419"/>
      <sheetData sheetId="2420"/>
      <sheetData sheetId="2421"/>
      <sheetData sheetId="2422"/>
      <sheetData sheetId="2423"/>
      <sheetData sheetId="2424"/>
      <sheetData sheetId="2425"/>
      <sheetData sheetId="2426"/>
      <sheetData sheetId="2427"/>
      <sheetData sheetId="2428"/>
      <sheetData sheetId="2429"/>
      <sheetData sheetId="2430"/>
      <sheetData sheetId="2431"/>
      <sheetData sheetId="2432"/>
      <sheetData sheetId="2433"/>
      <sheetData sheetId="2434"/>
      <sheetData sheetId="2435"/>
      <sheetData sheetId="2436"/>
      <sheetData sheetId="2437"/>
      <sheetData sheetId="2438"/>
      <sheetData sheetId="2439"/>
      <sheetData sheetId="2440"/>
      <sheetData sheetId="2441"/>
      <sheetData sheetId="2442"/>
      <sheetData sheetId="2443"/>
      <sheetData sheetId="2444"/>
      <sheetData sheetId="2445"/>
      <sheetData sheetId="2446"/>
      <sheetData sheetId="2447"/>
      <sheetData sheetId="2448"/>
      <sheetData sheetId="2449"/>
      <sheetData sheetId="2450">
        <row r="1">
          <cell r="B1">
            <v>0</v>
          </cell>
        </row>
      </sheetData>
      <sheetData sheetId="2451"/>
      <sheetData sheetId="2452"/>
      <sheetData sheetId="2453"/>
      <sheetData sheetId="2454"/>
      <sheetData sheetId="2455"/>
      <sheetData sheetId="2456"/>
      <sheetData sheetId="2457"/>
      <sheetData sheetId="2458"/>
      <sheetData sheetId="2459"/>
      <sheetData sheetId="2460"/>
      <sheetData sheetId="2461"/>
      <sheetData sheetId="2462"/>
      <sheetData sheetId="2463"/>
      <sheetData sheetId="2464"/>
      <sheetData sheetId="2465"/>
      <sheetData sheetId="2466"/>
      <sheetData sheetId="2467"/>
      <sheetData sheetId="2468"/>
      <sheetData sheetId="2469"/>
      <sheetData sheetId="2470"/>
      <sheetData sheetId="2471"/>
      <sheetData sheetId="2472"/>
      <sheetData sheetId="2473"/>
      <sheetData sheetId="2474"/>
      <sheetData sheetId="2475"/>
      <sheetData sheetId="2476"/>
      <sheetData sheetId="2477"/>
      <sheetData sheetId="2478"/>
      <sheetData sheetId="2479"/>
      <sheetData sheetId="2480"/>
      <sheetData sheetId="2481"/>
      <sheetData sheetId="2482"/>
      <sheetData sheetId="2483"/>
      <sheetData sheetId="2484"/>
      <sheetData sheetId="2485"/>
      <sheetData sheetId="2486"/>
      <sheetData sheetId="2487"/>
      <sheetData sheetId="2488"/>
      <sheetData sheetId="2489"/>
      <sheetData sheetId="2490"/>
      <sheetData sheetId="2491"/>
      <sheetData sheetId="2492"/>
      <sheetData sheetId="2493"/>
      <sheetData sheetId="2494"/>
      <sheetData sheetId="2495"/>
      <sheetData sheetId="2496"/>
      <sheetData sheetId="2497"/>
      <sheetData sheetId="2498"/>
      <sheetData sheetId="2499"/>
      <sheetData sheetId="2500"/>
      <sheetData sheetId="2501"/>
      <sheetData sheetId="2502"/>
      <sheetData sheetId="2503"/>
      <sheetData sheetId="2504"/>
      <sheetData sheetId="2505"/>
      <sheetData sheetId="2506"/>
      <sheetData sheetId="2507"/>
      <sheetData sheetId="2508"/>
      <sheetData sheetId="2509"/>
      <sheetData sheetId="2510"/>
      <sheetData sheetId="2511"/>
      <sheetData sheetId="2512"/>
      <sheetData sheetId="2513"/>
      <sheetData sheetId="2514"/>
      <sheetData sheetId="2515"/>
      <sheetData sheetId="2516"/>
      <sheetData sheetId="2517"/>
      <sheetData sheetId="2518"/>
      <sheetData sheetId="2519"/>
      <sheetData sheetId="2520"/>
      <sheetData sheetId="2521"/>
      <sheetData sheetId="2522"/>
      <sheetData sheetId="2523"/>
      <sheetData sheetId="2524"/>
      <sheetData sheetId="2525"/>
      <sheetData sheetId="2526"/>
      <sheetData sheetId="2527"/>
      <sheetData sheetId="2528"/>
      <sheetData sheetId="2529"/>
      <sheetData sheetId="2530"/>
      <sheetData sheetId="2531"/>
      <sheetData sheetId="2532"/>
      <sheetData sheetId="2533"/>
      <sheetData sheetId="2534"/>
      <sheetData sheetId="2535"/>
      <sheetData sheetId="2536"/>
      <sheetData sheetId="2537"/>
      <sheetData sheetId="2538"/>
      <sheetData sheetId="2539"/>
      <sheetData sheetId="2540"/>
      <sheetData sheetId="2541"/>
      <sheetData sheetId="2542"/>
      <sheetData sheetId="2543"/>
      <sheetData sheetId="2544"/>
      <sheetData sheetId="2545"/>
      <sheetData sheetId="2546"/>
      <sheetData sheetId="2547"/>
      <sheetData sheetId="2548"/>
      <sheetData sheetId="2549"/>
      <sheetData sheetId="2550"/>
      <sheetData sheetId="2551"/>
      <sheetData sheetId="2552"/>
      <sheetData sheetId="2553"/>
      <sheetData sheetId="2554"/>
      <sheetData sheetId="2555"/>
      <sheetData sheetId="2556"/>
      <sheetData sheetId="2557"/>
      <sheetData sheetId="2558"/>
      <sheetData sheetId="2559"/>
      <sheetData sheetId="2560"/>
      <sheetData sheetId="2561"/>
      <sheetData sheetId="2562"/>
      <sheetData sheetId="2563"/>
      <sheetData sheetId="2564"/>
      <sheetData sheetId="2565"/>
      <sheetData sheetId="2566"/>
      <sheetData sheetId="2567"/>
      <sheetData sheetId="2568"/>
      <sheetData sheetId="2569"/>
      <sheetData sheetId="2570"/>
      <sheetData sheetId="2571"/>
      <sheetData sheetId="2572"/>
      <sheetData sheetId="2573"/>
      <sheetData sheetId="2574"/>
      <sheetData sheetId="2575"/>
      <sheetData sheetId="2576"/>
      <sheetData sheetId="2577"/>
      <sheetData sheetId="2578"/>
      <sheetData sheetId="2579"/>
      <sheetData sheetId="2580"/>
      <sheetData sheetId="2581"/>
      <sheetData sheetId="2582"/>
      <sheetData sheetId="2583"/>
      <sheetData sheetId="2584"/>
      <sheetData sheetId="2585"/>
      <sheetData sheetId="2586"/>
      <sheetData sheetId="2587"/>
      <sheetData sheetId="2588"/>
      <sheetData sheetId="2589"/>
      <sheetData sheetId="2590"/>
      <sheetData sheetId="2591"/>
      <sheetData sheetId="2592"/>
      <sheetData sheetId="2593"/>
      <sheetData sheetId="2594"/>
      <sheetData sheetId="2595"/>
      <sheetData sheetId="2596"/>
      <sheetData sheetId="2597"/>
      <sheetData sheetId="2598"/>
      <sheetData sheetId="2599"/>
      <sheetData sheetId="2600"/>
      <sheetData sheetId="2601"/>
      <sheetData sheetId="2602"/>
      <sheetData sheetId="2603"/>
      <sheetData sheetId="2604"/>
      <sheetData sheetId="2605"/>
      <sheetData sheetId="2606"/>
      <sheetData sheetId="2607"/>
      <sheetData sheetId="2608"/>
      <sheetData sheetId="2609"/>
      <sheetData sheetId="2610"/>
      <sheetData sheetId="2611"/>
      <sheetData sheetId="2612"/>
      <sheetData sheetId="2613"/>
      <sheetData sheetId="2614"/>
      <sheetData sheetId="2615"/>
      <sheetData sheetId="2616"/>
      <sheetData sheetId="2617"/>
      <sheetData sheetId="2618"/>
      <sheetData sheetId="2619"/>
      <sheetData sheetId="2620"/>
      <sheetData sheetId="2621"/>
      <sheetData sheetId="2622"/>
      <sheetData sheetId="2623"/>
      <sheetData sheetId="2624"/>
      <sheetData sheetId="2625"/>
      <sheetData sheetId="2626"/>
      <sheetData sheetId="2627"/>
      <sheetData sheetId="2628"/>
      <sheetData sheetId="2629"/>
      <sheetData sheetId="2630"/>
      <sheetData sheetId="2631"/>
      <sheetData sheetId="2632"/>
      <sheetData sheetId="2633"/>
      <sheetData sheetId="2634"/>
      <sheetData sheetId="2635"/>
      <sheetData sheetId="2636"/>
      <sheetData sheetId="2637"/>
      <sheetData sheetId="2638"/>
      <sheetData sheetId="2639"/>
      <sheetData sheetId="2640"/>
      <sheetData sheetId="2641"/>
      <sheetData sheetId="2642"/>
      <sheetData sheetId="2643"/>
      <sheetData sheetId="2644"/>
      <sheetData sheetId="2645"/>
      <sheetData sheetId="2646"/>
      <sheetData sheetId="2647"/>
      <sheetData sheetId="2648"/>
      <sheetData sheetId="2649"/>
      <sheetData sheetId="2650"/>
      <sheetData sheetId="2651"/>
      <sheetData sheetId="2652"/>
      <sheetData sheetId="2653"/>
      <sheetData sheetId="2654"/>
      <sheetData sheetId="2655"/>
      <sheetData sheetId="2656"/>
      <sheetData sheetId="2657"/>
      <sheetData sheetId="2658"/>
      <sheetData sheetId="2659"/>
      <sheetData sheetId="2660"/>
      <sheetData sheetId="2661"/>
      <sheetData sheetId="2662"/>
      <sheetData sheetId="2663"/>
      <sheetData sheetId="2664"/>
      <sheetData sheetId="2665"/>
      <sheetData sheetId="2666"/>
      <sheetData sheetId="2667"/>
      <sheetData sheetId="2668"/>
      <sheetData sheetId="2669"/>
      <sheetData sheetId="2670"/>
      <sheetData sheetId="2671"/>
      <sheetData sheetId="2672"/>
      <sheetData sheetId="2673"/>
      <sheetData sheetId="2674"/>
      <sheetData sheetId="2675"/>
      <sheetData sheetId="2676"/>
      <sheetData sheetId="2677"/>
      <sheetData sheetId="2678"/>
      <sheetData sheetId="2679"/>
      <sheetData sheetId="2680"/>
      <sheetData sheetId="2681"/>
      <sheetData sheetId="2682"/>
      <sheetData sheetId="2683"/>
      <sheetData sheetId="2684"/>
      <sheetData sheetId="2685"/>
      <sheetData sheetId="2686"/>
      <sheetData sheetId="2687"/>
      <sheetData sheetId="2688"/>
      <sheetData sheetId="2689"/>
      <sheetData sheetId="2690"/>
      <sheetData sheetId="2691"/>
      <sheetData sheetId="2692"/>
      <sheetData sheetId="2693"/>
      <sheetData sheetId="2694"/>
      <sheetData sheetId="2695"/>
      <sheetData sheetId="2696"/>
      <sheetData sheetId="2697"/>
      <sheetData sheetId="2698"/>
      <sheetData sheetId="2699"/>
      <sheetData sheetId="2700"/>
      <sheetData sheetId="2701"/>
      <sheetData sheetId="2702"/>
      <sheetData sheetId="2703"/>
      <sheetData sheetId="2704"/>
      <sheetData sheetId="2705"/>
      <sheetData sheetId="2706"/>
      <sheetData sheetId="2707"/>
      <sheetData sheetId="2708"/>
      <sheetData sheetId="2709"/>
      <sheetData sheetId="2710"/>
      <sheetData sheetId="2711"/>
      <sheetData sheetId="2712"/>
      <sheetData sheetId="2713"/>
      <sheetData sheetId="2714"/>
      <sheetData sheetId="2715"/>
      <sheetData sheetId="2716"/>
      <sheetData sheetId="2717"/>
      <sheetData sheetId="2718"/>
      <sheetData sheetId="2719"/>
      <sheetData sheetId="2720"/>
      <sheetData sheetId="2721"/>
      <sheetData sheetId="2722"/>
      <sheetData sheetId="2723"/>
      <sheetData sheetId="2724"/>
      <sheetData sheetId="2725"/>
      <sheetData sheetId="2726"/>
      <sheetData sheetId="2727"/>
      <sheetData sheetId="2728"/>
      <sheetData sheetId="2729"/>
      <sheetData sheetId="2730"/>
      <sheetData sheetId="2731"/>
      <sheetData sheetId="2732"/>
      <sheetData sheetId="2733"/>
      <sheetData sheetId="2734"/>
      <sheetData sheetId="2735"/>
      <sheetData sheetId="2736"/>
      <sheetData sheetId="2737"/>
      <sheetData sheetId="2738"/>
      <sheetData sheetId="2739"/>
      <sheetData sheetId="2740"/>
      <sheetData sheetId="2741"/>
      <sheetData sheetId="2742"/>
      <sheetData sheetId="2743"/>
      <sheetData sheetId="2744"/>
      <sheetData sheetId="2745"/>
      <sheetData sheetId="2746"/>
      <sheetData sheetId="2747"/>
      <sheetData sheetId="2748"/>
      <sheetData sheetId="2749"/>
      <sheetData sheetId="2750"/>
      <sheetData sheetId="2751"/>
      <sheetData sheetId="2752"/>
      <sheetData sheetId="2753"/>
      <sheetData sheetId="2754"/>
      <sheetData sheetId="2755"/>
      <sheetData sheetId="2756"/>
      <sheetData sheetId="2757"/>
      <sheetData sheetId="2758"/>
      <sheetData sheetId="2759"/>
      <sheetData sheetId="2760"/>
      <sheetData sheetId="2761"/>
      <sheetData sheetId="2762"/>
      <sheetData sheetId="2763"/>
      <sheetData sheetId="2764"/>
      <sheetData sheetId="2765"/>
      <sheetData sheetId="2766"/>
      <sheetData sheetId="2767"/>
      <sheetData sheetId="2768"/>
      <sheetData sheetId="2769"/>
      <sheetData sheetId="2770"/>
      <sheetData sheetId="2771"/>
      <sheetData sheetId="2772"/>
      <sheetData sheetId="2773"/>
      <sheetData sheetId="2774"/>
      <sheetData sheetId="2775"/>
      <sheetData sheetId="2776"/>
      <sheetData sheetId="2777"/>
      <sheetData sheetId="2778"/>
      <sheetData sheetId="2779"/>
      <sheetData sheetId="2780"/>
      <sheetData sheetId="2781"/>
      <sheetData sheetId="2782"/>
      <sheetData sheetId="2783"/>
      <sheetData sheetId="2784"/>
      <sheetData sheetId="2785"/>
      <sheetData sheetId="2786"/>
      <sheetData sheetId="2787"/>
      <sheetData sheetId="2788"/>
      <sheetData sheetId="2789"/>
      <sheetData sheetId="2790"/>
      <sheetData sheetId="2791"/>
      <sheetData sheetId="2792"/>
      <sheetData sheetId="2793"/>
      <sheetData sheetId="2794"/>
      <sheetData sheetId="2795"/>
      <sheetData sheetId="2796"/>
      <sheetData sheetId="2797"/>
      <sheetData sheetId="2798"/>
      <sheetData sheetId="2799"/>
      <sheetData sheetId="2800"/>
      <sheetData sheetId="2801"/>
      <sheetData sheetId="2802"/>
      <sheetData sheetId="2803"/>
      <sheetData sheetId="2804"/>
      <sheetData sheetId="2805"/>
      <sheetData sheetId="2806"/>
      <sheetData sheetId="2807"/>
      <sheetData sheetId="2808"/>
      <sheetData sheetId="2809"/>
      <sheetData sheetId="2810"/>
      <sheetData sheetId="2811"/>
      <sheetData sheetId="2812"/>
      <sheetData sheetId="2813"/>
      <sheetData sheetId="2814"/>
      <sheetData sheetId="2815"/>
      <sheetData sheetId="2816"/>
      <sheetData sheetId="2817"/>
      <sheetData sheetId="2818"/>
      <sheetData sheetId="2819"/>
      <sheetData sheetId="2820"/>
      <sheetData sheetId="2821"/>
      <sheetData sheetId="2822"/>
      <sheetData sheetId="2823"/>
      <sheetData sheetId="2824"/>
      <sheetData sheetId="2825"/>
      <sheetData sheetId="2826"/>
      <sheetData sheetId="2827"/>
      <sheetData sheetId="2828"/>
      <sheetData sheetId="2829"/>
      <sheetData sheetId="2830"/>
      <sheetData sheetId="2831"/>
      <sheetData sheetId="2832"/>
      <sheetData sheetId="2833"/>
      <sheetData sheetId="2834"/>
      <sheetData sheetId="2835"/>
      <sheetData sheetId="2836"/>
      <sheetData sheetId="2837"/>
      <sheetData sheetId="2838"/>
      <sheetData sheetId="2839"/>
      <sheetData sheetId="2840"/>
      <sheetData sheetId="2841"/>
      <sheetData sheetId="2842"/>
      <sheetData sheetId="2843"/>
      <sheetData sheetId="2844"/>
      <sheetData sheetId="2845"/>
      <sheetData sheetId="2846"/>
      <sheetData sheetId="2847"/>
      <sheetData sheetId="2848"/>
      <sheetData sheetId="2849"/>
      <sheetData sheetId="2850"/>
      <sheetData sheetId="2851"/>
      <sheetData sheetId="2852"/>
      <sheetData sheetId="2853"/>
      <sheetData sheetId="2854"/>
      <sheetData sheetId="2855"/>
      <sheetData sheetId="2856"/>
      <sheetData sheetId="2857"/>
      <sheetData sheetId="2858"/>
      <sheetData sheetId="2859"/>
      <sheetData sheetId="2860"/>
      <sheetData sheetId="2861"/>
      <sheetData sheetId="2862"/>
      <sheetData sheetId="2863"/>
      <sheetData sheetId="2864"/>
      <sheetData sheetId="2865"/>
      <sheetData sheetId="2866"/>
      <sheetData sheetId="2867"/>
      <sheetData sheetId="2868"/>
      <sheetData sheetId="2869"/>
      <sheetData sheetId="2870"/>
      <sheetData sheetId="2871"/>
      <sheetData sheetId="2872"/>
      <sheetData sheetId="2873"/>
      <sheetData sheetId="2874"/>
      <sheetData sheetId="2875"/>
      <sheetData sheetId="2876"/>
      <sheetData sheetId="2877"/>
      <sheetData sheetId="2878"/>
      <sheetData sheetId="2879"/>
      <sheetData sheetId="2880"/>
      <sheetData sheetId="2881"/>
      <sheetData sheetId="2882"/>
      <sheetData sheetId="2883"/>
      <sheetData sheetId="2884"/>
      <sheetData sheetId="2885"/>
      <sheetData sheetId="2886"/>
      <sheetData sheetId="2887"/>
      <sheetData sheetId="2888"/>
      <sheetData sheetId="2889"/>
      <sheetData sheetId="2890"/>
      <sheetData sheetId="2891"/>
      <sheetData sheetId="2892"/>
      <sheetData sheetId="2893"/>
      <sheetData sheetId="2894"/>
      <sheetData sheetId="2895"/>
      <sheetData sheetId="2896"/>
      <sheetData sheetId="2897"/>
      <sheetData sheetId="2898"/>
      <sheetData sheetId="2899"/>
      <sheetData sheetId="2900"/>
      <sheetData sheetId="2901"/>
      <sheetData sheetId="2902"/>
      <sheetData sheetId="2903"/>
      <sheetData sheetId="2904"/>
      <sheetData sheetId="2905"/>
      <sheetData sheetId="2906"/>
      <sheetData sheetId="2907"/>
      <sheetData sheetId="2908"/>
      <sheetData sheetId="2909"/>
      <sheetData sheetId="2910"/>
      <sheetData sheetId="2911"/>
      <sheetData sheetId="2912"/>
      <sheetData sheetId="2913"/>
      <sheetData sheetId="2914"/>
      <sheetData sheetId="2915"/>
      <sheetData sheetId="2916"/>
      <sheetData sheetId="2917"/>
      <sheetData sheetId="2918"/>
      <sheetData sheetId="2919"/>
      <sheetData sheetId="2920"/>
      <sheetData sheetId="2921"/>
      <sheetData sheetId="2922"/>
      <sheetData sheetId="2923"/>
      <sheetData sheetId="2924"/>
      <sheetData sheetId="2925"/>
      <sheetData sheetId="2926"/>
      <sheetData sheetId="2927"/>
      <sheetData sheetId="2928"/>
      <sheetData sheetId="2929"/>
      <sheetData sheetId="2930"/>
      <sheetData sheetId="2931"/>
      <sheetData sheetId="2932"/>
      <sheetData sheetId="2933"/>
      <sheetData sheetId="2934"/>
      <sheetData sheetId="2935"/>
      <sheetData sheetId="2936"/>
      <sheetData sheetId="2937"/>
      <sheetData sheetId="2938"/>
      <sheetData sheetId="2939"/>
      <sheetData sheetId="2940"/>
      <sheetData sheetId="2941"/>
      <sheetData sheetId="2942"/>
      <sheetData sheetId="2943"/>
      <sheetData sheetId="2944"/>
      <sheetData sheetId="2945"/>
      <sheetData sheetId="2946"/>
      <sheetData sheetId="2947"/>
      <sheetData sheetId="2948"/>
      <sheetData sheetId="2949"/>
      <sheetData sheetId="2950"/>
      <sheetData sheetId="2951"/>
      <sheetData sheetId="2952"/>
      <sheetData sheetId="2953"/>
      <sheetData sheetId="2954"/>
      <sheetData sheetId="2955"/>
      <sheetData sheetId="2956"/>
      <sheetData sheetId="2957"/>
      <sheetData sheetId="2958"/>
      <sheetData sheetId="2959"/>
      <sheetData sheetId="2960"/>
      <sheetData sheetId="2961"/>
      <sheetData sheetId="2962"/>
      <sheetData sheetId="2963"/>
      <sheetData sheetId="2964"/>
      <sheetData sheetId="2965"/>
      <sheetData sheetId="2966"/>
      <sheetData sheetId="2967"/>
      <sheetData sheetId="2968"/>
      <sheetData sheetId="2969"/>
      <sheetData sheetId="2970"/>
      <sheetData sheetId="2971"/>
      <sheetData sheetId="2972"/>
      <sheetData sheetId="2973"/>
      <sheetData sheetId="2974"/>
      <sheetData sheetId="2975"/>
      <sheetData sheetId="2976"/>
      <sheetData sheetId="2977"/>
      <sheetData sheetId="2978"/>
      <sheetData sheetId="2979"/>
      <sheetData sheetId="2980"/>
      <sheetData sheetId="2981"/>
      <sheetData sheetId="2982"/>
      <sheetData sheetId="2983"/>
      <sheetData sheetId="2984"/>
      <sheetData sheetId="2985"/>
      <sheetData sheetId="2986"/>
      <sheetData sheetId="2987"/>
      <sheetData sheetId="2988"/>
      <sheetData sheetId="2989"/>
      <sheetData sheetId="2990"/>
      <sheetData sheetId="2991"/>
      <sheetData sheetId="2992"/>
      <sheetData sheetId="2993"/>
      <sheetData sheetId="2994"/>
      <sheetData sheetId="2995"/>
      <sheetData sheetId="2996"/>
      <sheetData sheetId="2997"/>
      <sheetData sheetId="2998"/>
      <sheetData sheetId="2999"/>
      <sheetData sheetId="3000"/>
      <sheetData sheetId="3001"/>
      <sheetData sheetId="3002"/>
      <sheetData sheetId="3003"/>
      <sheetData sheetId="3004"/>
      <sheetData sheetId="3005"/>
      <sheetData sheetId="3006"/>
      <sheetData sheetId="3007"/>
      <sheetData sheetId="3008"/>
      <sheetData sheetId="3009"/>
      <sheetData sheetId="3010"/>
      <sheetData sheetId="3011"/>
      <sheetData sheetId="3012"/>
      <sheetData sheetId="3013"/>
      <sheetData sheetId="3014"/>
      <sheetData sheetId="3015"/>
      <sheetData sheetId="3016"/>
      <sheetData sheetId="3017"/>
      <sheetData sheetId="3018"/>
      <sheetData sheetId="3019"/>
      <sheetData sheetId="3020"/>
      <sheetData sheetId="3021"/>
      <sheetData sheetId="3022"/>
      <sheetData sheetId="3023"/>
      <sheetData sheetId="3024"/>
      <sheetData sheetId="3025"/>
      <sheetData sheetId="3026"/>
      <sheetData sheetId="3027"/>
      <sheetData sheetId="3028"/>
      <sheetData sheetId="3029"/>
      <sheetData sheetId="3030"/>
      <sheetData sheetId="3031"/>
      <sheetData sheetId="3032"/>
      <sheetData sheetId="3033"/>
      <sheetData sheetId="3034"/>
      <sheetData sheetId="3035"/>
      <sheetData sheetId="3036"/>
      <sheetData sheetId="3037"/>
      <sheetData sheetId="3038"/>
      <sheetData sheetId="3039"/>
      <sheetData sheetId="3040"/>
      <sheetData sheetId="3041"/>
      <sheetData sheetId="3042"/>
      <sheetData sheetId="3043"/>
      <sheetData sheetId="3044"/>
      <sheetData sheetId="3045"/>
      <sheetData sheetId="3046"/>
      <sheetData sheetId="3047"/>
      <sheetData sheetId="3048"/>
      <sheetData sheetId="3049"/>
      <sheetData sheetId="3050"/>
      <sheetData sheetId="3051" refreshError="1"/>
      <sheetData sheetId="3052" refreshError="1"/>
      <sheetData sheetId="305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ти &quot;П&quot;"/>
      <sheetName val="Сети &quot;РД&quot;"/>
      <sheetName val="база"/>
      <sheetName val="Коэффициенты"/>
      <sheetName val="sapactivexlhiddensheet"/>
      <sheetName val="1155"/>
      <sheetName val="см-2 шатурс сети  проект работы"/>
      <sheetName val="Сети_&quot;П&quot;"/>
      <sheetName val="Сети_&quot;РД&quot;"/>
      <sheetName val="пс(1)"/>
      <sheetName val="Сети_&quot;П&quot;1"/>
      <sheetName val="Сети_&quot;РД&quot;1"/>
      <sheetName val="Смета 7"/>
      <sheetName val="Сети_&quot;П&quot;2"/>
      <sheetName val="Сети_&quot;РД&quot;2"/>
      <sheetName val="см-2_шатурс_сети__проект_работы"/>
      <sheetName val="см3(подходы)"/>
      <sheetName val="Лист опроса"/>
      <sheetName val="см2(мост)"/>
      <sheetName val="топография"/>
      <sheetName val="исх-данные"/>
      <sheetName val="кабель"/>
      <sheetName val="7"/>
      <sheetName val="МРР-3.2.44.03-12"/>
      <sheetName val="8"/>
      <sheetName val="проект"/>
      <sheetName val="Поставка"/>
      <sheetName val="Расчет работы"/>
      <sheetName val="смета"/>
    </sheetNames>
    <sheetDataSet>
      <sheetData sheetId="0">
        <row r="1">
          <cell r="A1" t="str">
            <v xml:space="preserve"> </v>
          </cell>
        </row>
      </sheetData>
      <sheetData sheetId="1">
        <row r="1">
          <cell r="A1" t="str">
            <v xml:space="preserve"> </v>
          </cell>
        </row>
      </sheetData>
      <sheetData sheetId="2" refreshError="1">
        <row r="1">
          <cell r="A1" t="str">
            <v xml:space="preserve"> </v>
          </cell>
        </row>
        <row r="2">
          <cell r="A2" t="str">
            <v>ЗАО "УКС ИКС и Д"</v>
          </cell>
          <cell r="J2" t="str">
            <v>стадия П</v>
          </cell>
        </row>
        <row r="3">
          <cell r="A3" t="str">
            <v>ЗАО "Капстройпроект"</v>
          </cell>
          <cell r="J3" t="str">
            <v>стадия РД</v>
          </cell>
        </row>
        <row r="4">
          <cell r="A4" t="str">
            <v>ООО "Каналсетьпроект"</v>
          </cell>
        </row>
        <row r="5">
          <cell r="A5" t="str">
            <v>ЗАО "Гендирекция Центр"</v>
          </cell>
        </row>
        <row r="6">
          <cell r="A6" t="str">
            <v>ЗАО "ТУКС - 4"</v>
          </cell>
        </row>
        <row r="7">
          <cell r="A7" t="str">
            <v>ЗАО "ТУКС - 2"</v>
          </cell>
        </row>
        <row r="8">
          <cell r="A8" t="str">
            <v>ЗАО "ТУКС - 1"</v>
          </cell>
        </row>
        <row r="9">
          <cell r="A9" t="str">
            <v>ЗАО "ТУКС - 3"</v>
          </cell>
        </row>
        <row r="10">
          <cell r="A10" t="str">
            <v>ГУП "Моссвет"</v>
          </cell>
        </row>
        <row r="11">
          <cell r="A11" t="str">
            <v>ЗАО "Альстрой"</v>
          </cell>
        </row>
        <row r="12">
          <cell r="A12" t="str">
            <v>ООО "Архинж"</v>
          </cell>
        </row>
        <row r="13">
          <cell r="A13" t="str">
            <v>МГУП "Мосводоканал УКС ГТС"</v>
          </cell>
        </row>
        <row r="14">
          <cell r="A14" t="str">
            <v>ПУНС МГП "Мосводоканал"</v>
          </cell>
        </row>
        <row r="15">
          <cell r="A15" t="str">
            <v>ЗАО "УКС"</v>
          </cell>
        </row>
        <row r="16">
          <cell r="A16" t="str">
            <v>ЗАО "УКС объектов здравоохранения"</v>
          </cell>
        </row>
        <row r="17">
          <cell r="A17" t="str">
            <v>ООО "Зеленоградкапстрой"</v>
          </cell>
        </row>
        <row r="18">
          <cell r="A18" t="str">
            <v>ГУП МНИИП "Моспроект-4"</v>
          </cell>
        </row>
        <row r="19">
          <cell r="A19" t="str">
            <v>ЗАО "Дон-строй"</v>
          </cell>
        </row>
        <row r="20">
          <cell r="A20" t="str">
            <v>ООО "Региональная финансово-строительная компания"</v>
          </cell>
        </row>
        <row r="21">
          <cell r="A21" t="str">
            <v>ООО "ПИК Инвест"</v>
          </cell>
        </row>
        <row r="22">
          <cell r="A22" t="str">
            <v>ЗАО "Инвестстрой"</v>
          </cell>
        </row>
        <row r="23">
          <cell r="A23" t="str">
            <v>ООО  ОКС "СУ-155"</v>
          </cell>
        </row>
        <row r="24">
          <cell r="A24" t="str">
            <v>ООО "Фирма Вершина"</v>
          </cell>
        </row>
        <row r="25">
          <cell r="A25" t="str">
            <v>ООО "АПЦ "Проспроект"</v>
          </cell>
        </row>
        <row r="26">
          <cell r="A26" t="str">
            <v>ОАО "Метрогипротранс"</v>
          </cell>
        </row>
        <row r="27">
          <cell r="A27" t="str">
            <v>ООО ПСФ "КРОСТ"</v>
          </cell>
        </row>
        <row r="28">
          <cell r="A28" t="str">
            <v>УКС ГУП "Мосгаз"</v>
          </cell>
        </row>
        <row r="29">
          <cell r="A29" t="str">
            <v>ООО "Межрегиональный союз строителей"</v>
          </cell>
        </row>
        <row r="30">
          <cell r="A30" t="str">
            <v>ООО "Жилкапстрой"</v>
          </cell>
        </row>
        <row r="31">
          <cell r="A31" t="str">
            <v>ООО "ИНТЕКО"</v>
          </cell>
        </row>
        <row r="32">
          <cell r="A32" t="str">
            <v>ООО "УКС "ИНТЕКО"</v>
          </cell>
        </row>
        <row r="33">
          <cell r="A33" t="str">
            <v>ООО "Лубстрой"</v>
          </cell>
        </row>
        <row r="34">
          <cell r="A34" t="str">
            <v>ООО "ДизайнБауПроект"</v>
          </cell>
        </row>
        <row r="35">
          <cell r="A35" t="str">
            <v>ЗАО "Промос"</v>
          </cell>
        </row>
        <row r="36">
          <cell r="A36" t="str">
            <v>ЗАО "Престижный дом"</v>
          </cell>
        </row>
        <row r="37">
          <cell r="A37" t="str">
            <v>ООО "ДС Девелопмент"</v>
          </cell>
        </row>
        <row r="38">
          <cell r="A38" t="str">
            <v>ЗАО "УКС-Восток"</v>
          </cell>
        </row>
        <row r="39">
          <cell r="A39" t="str">
            <v>ООО "Независимый институт энергосбережения"</v>
          </cell>
        </row>
        <row r="40">
          <cell r="A40" t="str">
            <v>ГУП Институт "МосводоканалНИИпроект"</v>
          </cell>
        </row>
        <row r="41">
          <cell r="A41" t="str">
            <v>ООО "Региональная Управляющая Компания"</v>
          </cell>
        </row>
        <row r="42">
          <cell r="A42" t="str">
            <v>ООО "Регионстройкомплект-XXI век"</v>
          </cell>
        </row>
        <row r="43">
          <cell r="A43" t="str">
            <v>ООО "Архитектурная мастерская М-19"</v>
          </cell>
        </row>
        <row r="44">
          <cell r="A44" t="str">
            <v>ООО "Мастерская архитектора Бавыкина"</v>
          </cell>
        </row>
        <row r="45">
          <cell r="A45" t="str">
            <v>ООО "БАТ-Инжстрой"</v>
          </cell>
        </row>
        <row r="46">
          <cell r="A46" t="str">
            <v>ООО "Импульс-А"</v>
          </cell>
        </row>
        <row r="47">
          <cell r="A47" t="str">
            <v>ООО "Инжстрой Бережки"</v>
          </cell>
        </row>
        <row r="48">
          <cell r="A48" t="str">
            <v>ООО "Капстройэкология"</v>
          </cell>
        </row>
        <row r="49">
          <cell r="A49" t="str">
            <v>НПО "Космос"</v>
          </cell>
        </row>
        <row r="50">
          <cell r="A50" t="str">
            <v>ОАО "Московский бизнес инкубатор"</v>
          </cell>
        </row>
        <row r="51">
          <cell r="A51" t="str">
            <v>ЗАО "МОСОБЛ Инвест строй"</v>
          </cell>
        </row>
        <row r="52">
          <cell r="A52" t="str">
            <v>ГУП "МОСЖИЛКОМПЛЕКС"</v>
          </cell>
        </row>
        <row r="53">
          <cell r="A53" t="str">
            <v>ГУП "Моспроект-2"</v>
          </cell>
        </row>
        <row r="54">
          <cell r="A54" t="str">
            <v>ГУП "Моспроект-3"</v>
          </cell>
        </row>
        <row r="55">
          <cell r="A55" t="str">
            <v>ГУП МНИИП "Моспроект-4"</v>
          </cell>
        </row>
        <row r="56">
          <cell r="A56" t="str">
            <v>ООО фирма "Спецстрой Сервис"</v>
          </cell>
        </row>
        <row r="57">
          <cell r="A57" t="str">
            <v>ООО "Теплотехстрой проект"</v>
          </cell>
        </row>
        <row r="58">
          <cell r="A58" t="str">
            <v>ЗАО "ТУКС - 5"</v>
          </cell>
        </row>
        <row r="59">
          <cell r="A59" t="str">
            <v>ЗАО "ТУКС - 7"</v>
          </cell>
        </row>
        <row r="60">
          <cell r="A60" t="str">
            <v>ЗАО "ТУКС - 7ЮВ"</v>
          </cell>
        </row>
        <row r="61">
          <cell r="A61" t="str">
            <v>ООО "Компания регионального развития и инвестиций"</v>
          </cell>
        </row>
        <row r="62">
          <cell r="A62" t="str">
            <v>ПЭУКС МГУП "Мосводоканал"</v>
          </cell>
        </row>
        <row r="63">
          <cell r="A63" t="str">
            <v>ООО "Финпроект"</v>
          </cell>
        </row>
        <row r="64">
          <cell r="A64" t="str">
            <v>ЗАО "Кунцево-Инвест"</v>
          </cell>
        </row>
        <row r="65">
          <cell r="A65" t="str">
            <v>ОАО "ЦНИИЭП жилых и общественных зданий"</v>
          </cell>
        </row>
      </sheetData>
      <sheetData sheetId="3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/>
      <sheetData sheetId="11"/>
      <sheetData sheetId="12" refreshError="1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Д1"/>
      <sheetName val="АСУД2"/>
      <sheetName val="АСУД3"/>
      <sheetName val="АСУД4"/>
      <sheetName val="АСУД5"/>
      <sheetName val="БАЗА"/>
      <sheetName val="смета проект"/>
      <sheetName val="Коэффициен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 t="str">
            <v>3-го квартала 2011 года</v>
          </cell>
        </row>
        <row r="3">
          <cell r="A3" t="str">
            <v>4-го квартала 2011 года</v>
          </cell>
        </row>
        <row r="4">
          <cell r="A4" t="str">
            <v>1-го квартала 2012 года</v>
          </cell>
        </row>
        <row r="5">
          <cell r="A5" t="str">
            <v>2-го квартала 2012 года</v>
          </cell>
        </row>
        <row r="6">
          <cell r="A6" t="str">
            <v>3-го квартала 2012 года</v>
          </cell>
        </row>
        <row r="7">
          <cell r="A7" t="str">
            <v>4-го квартала 2012 года</v>
          </cell>
        </row>
        <row r="8">
          <cell r="A8" t="str">
            <v>1-го квартала 2014 года</v>
          </cell>
        </row>
        <row r="9">
          <cell r="A9" t="str">
            <v>2-го квартала 2014 года</v>
          </cell>
        </row>
        <row r="10">
          <cell r="A10" t="str">
            <v>3-го квартала 2014 года</v>
          </cell>
        </row>
        <row r="11">
          <cell r="A11" t="str">
            <v>4-го квартала 2014 года</v>
          </cell>
        </row>
        <row r="15">
          <cell r="B15" t="str">
            <v>Светофорные объекты (АСУД)</v>
          </cell>
        </row>
        <row r="16">
          <cell r="B16" t="str">
            <v>Обустройство перекрестков (ЭТСОД)</v>
          </cell>
        </row>
        <row r="17">
          <cell r="B17" t="str">
            <v>Пешеходный переход</v>
          </cell>
        </row>
        <row r="18">
          <cell r="B18" t="str">
            <v>Т-образный перекресток</v>
          </cell>
        </row>
        <row r="19">
          <cell r="B19" t="str">
            <v>4-х сторонний перекресток</v>
          </cell>
        </row>
        <row r="20">
          <cell r="B20" t="str">
            <v>Пересечение 5-ти и более проезжих частей (площадь, бульвар и т.п.)</v>
          </cell>
        </row>
        <row r="21">
          <cell r="B21" t="str">
            <v>Управляемые дорожные знаки (УДЗ)</v>
          </cell>
        </row>
        <row r="22">
          <cell r="B22" t="str">
            <v>Динамические информационные табло (ДИТ)</v>
          </cell>
        </row>
        <row r="23">
          <cell r="B23" t="str">
            <v>Детекторы транспорта</v>
          </cell>
        </row>
        <row r="24">
          <cell r="B24" t="str">
            <v>Телевизионные камеры и комплексы фотовидефиксации</v>
          </cell>
        </row>
        <row r="26">
          <cell r="B26" t="str">
            <v>Таблица 3.2.1</v>
          </cell>
        </row>
        <row r="27">
          <cell r="B27" t="str">
            <v>Улицы и дороги местного значения</v>
          </cell>
        </row>
        <row r="28">
          <cell r="B28" t="str">
            <v>Магистральные улицы районного значения</v>
          </cell>
        </row>
        <row r="29">
          <cell r="B29" t="str">
            <v>Магистральные улицы общегородского значения II класса</v>
          </cell>
        </row>
        <row r="30">
          <cell r="B30" t="str">
            <v>Магистральные улицы общегородского значения I класса</v>
          </cell>
        </row>
        <row r="34">
          <cell r="B34" t="str">
            <v>Таблица 3.2.2</v>
          </cell>
        </row>
        <row r="35">
          <cell r="B35" t="str">
            <v xml:space="preserve">В зоне действующих линий метрополитена и транспортных сооружений (мостов, эстакад, тоннелей и т.п.), трамвайной линии или железнодорожного переезда                     
</v>
          </cell>
        </row>
        <row r="36">
          <cell r="B36" t="str">
            <v xml:space="preserve">При проектировании установки АСУД и ЭТСОД по временной схеме </v>
          </cell>
        </row>
        <row r="38">
          <cell r="B38" t="str">
            <v>Таблица 3.2.3.1</v>
          </cell>
        </row>
        <row r="39">
          <cell r="B39" t="str">
            <v>Вынос из зоны работ до 5 светофоров</v>
          </cell>
        </row>
        <row r="40">
          <cell r="B40" t="str">
            <v>Вынос из зоны работ до 5 светофоров и контроллера</v>
          </cell>
        </row>
        <row r="41">
          <cell r="B41" t="str">
            <v>Вынос из зоны работ от 6 до 12 светофоров</v>
          </cell>
        </row>
        <row r="42">
          <cell r="B42" t="str">
            <v>Вынос из зоны работ от 6 до 12 светофоров и контроллера</v>
          </cell>
        </row>
        <row r="43">
          <cell r="B43" t="str">
            <v>Вынос из зоны работ свыше 12 светофоров</v>
          </cell>
        </row>
        <row r="44">
          <cell r="B44" t="str">
            <v>Вынос из зоны работ свыше 12 светофоров и контроллера</v>
          </cell>
        </row>
        <row r="47">
          <cell r="B47" t="str">
            <v>Таблица 3.2.3.2</v>
          </cell>
        </row>
        <row r="48">
          <cell r="B48" t="str">
            <v>При количестве очередей работ на перекрестке до 3</v>
          </cell>
        </row>
        <row r="49">
          <cell r="B49" t="str">
            <v>При количестве очередей работ на перекрестке от 4 до 6</v>
          </cell>
        </row>
        <row r="50">
          <cell r="B50" t="str">
            <v>При количестве очередей работ на перекрестке от 7 до 10</v>
          </cell>
        </row>
        <row r="51">
          <cell r="B51" t="str">
            <v>При количестве очередей работ на перекрестке от 11 до 15-ти</v>
          </cell>
        </row>
        <row r="54">
          <cell r="B54" t="str">
            <v>Коэффициент 
стадия «ПД+РД»</v>
          </cell>
        </row>
        <row r="55">
          <cell r="B55" t="str">
            <v>Коэффициент 
стадия «П»</v>
          </cell>
        </row>
        <row r="56">
          <cell r="B56" t="str">
            <v>Коэффициент 
стадия «Р»</v>
          </cell>
        </row>
      </sheetData>
      <sheetData sheetId="6" refreshError="1"/>
      <sheetData sheetId="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Д1"/>
      <sheetName val="АСУД2"/>
      <sheetName val="АСУД3"/>
      <sheetName val="АСУД4"/>
      <sheetName val="АСУД5"/>
      <sheetName val="БАЗА"/>
      <sheetName val="топография"/>
      <sheetName val="ТЭПы ПЗ"/>
      <sheetName val="исх-данные"/>
      <sheetName val="исх_данные"/>
      <sheetName val="исх дан"/>
      <sheetName val="коэф."/>
      <sheetName val="авиамоторная"/>
      <sheetName val="sapactivexlhiddensheet"/>
      <sheetName val="СЦПР-90-38"/>
      <sheetName val="summary"/>
      <sheetName val="исходные данны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3-го квартала 2011 года</v>
          </cell>
        </row>
        <row r="3">
          <cell r="A3" t="str">
            <v>4-го квартала 2011 года</v>
          </cell>
        </row>
        <row r="4">
          <cell r="A4" t="str">
            <v>1-го квартала 2012 года</v>
          </cell>
        </row>
        <row r="5">
          <cell r="A5" t="str">
            <v>2-го квартала 2012 года</v>
          </cell>
        </row>
        <row r="6">
          <cell r="A6" t="str">
            <v>3-го квартала 2012 года</v>
          </cell>
        </row>
        <row r="7">
          <cell r="A7" t="str">
            <v>4-го квартала 2012 года</v>
          </cell>
        </row>
        <row r="8">
          <cell r="A8" t="str">
            <v>1-го квартала 2014 года</v>
          </cell>
        </row>
        <row r="9">
          <cell r="A9" t="str">
            <v>2-го квартала 2014 года</v>
          </cell>
        </row>
        <row r="10">
          <cell r="A10" t="str">
            <v>3-го квартала 2014 года</v>
          </cell>
        </row>
        <row r="11">
          <cell r="A11" t="str">
            <v>4-го квартала 2014 года</v>
          </cell>
        </row>
        <row r="47">
          <cell r="B47" t="str">
            <v>Таблица 3.2.3.2</v>
          </cell>
        </row>
        <row r="48">
          <cell r="B48" t="str">
            <v>При количестве очередей работ на перекрестке до 3</v>
          </cell>
        </row>
        <row r="49">
          <cell r="B49" t="str">
            <v>При количестве очередей работ на перекрестке от 4 до 6</v>
          </cell>
        </row>
        <row r="50">
          <cell r="B50" t="str">
            <v>При количестве очередей работ на перекрестке от 7 до 10</v>
          </cell>
        </row>
        <row r="51">
          <cell r="B51" t="str">
            <v>При количестве очередей работ на перекрестке от 11 до 15-ти</v>
          </cell>
        </row>
      </sheetData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ж.обустр-во"/>
      <sheetName val="Сети, площ. строит ст.П"/>
      <sheetName val="Дороги ст. РД"/>
      <sheetName val="Сети, площ. строит ст.РД"/>
      <sheetName val="доп. работы"/>
      <sheetName val="база"/>
      <sheetName val="Коэффициенты"/>
      <sheetName val="пдр ооо &quot;юкос фбц&quot;"/>
      <sheetName val="lim"/>
      <sheetName val="исх-данные"/>
      <sheetName val="sapactivexlhiddensheet"/>
      <sheetName val="Инж_обустр-во"/>
      <sheetName val="Сети,_площ__строит_ст_П"/>
      <sheetName val="Дороги_ст__РД"/>
      <sheetName val="Сети,_площ__строит_ст_РД"/>
      <sheetName val="доп__работы"/>
      <sheetName val="Инж_обустр-во1"/>
      <sheetName val="Сети,_площ__строит_ст_П1"/>
      <sheetName val="Дороги_ст__РД1"/>
      <sheetName val="Сети,_площ__строит_ст_РД1"/>
      <sheetName val="доп__работы1"/>
      <sheetName val="Инж_обустр-во2"/>
      <sheetName val="Сети,_площ__строит_ст_П2"/>
      <sheetName val="Дороги_ст__РД2"/>
      <sheetName val="Сети,_площ__строит_ст_РД2"/>
      <sheetName val="доп__работы2"/>
      <sheetName val="пдр_ооо_&quot;юкос_фбц&quot;"/>
      <sheetName val="исх_данные"/>
      <sheetName val="пдр_ооо_&quot;юкос_фбц&quot;1"/>
      <sheetName val="шкаф"/>
      <sheetName val="Расчет курса"/>
      <sheetName val="коэфф1."/>
      <sheetName val="прайс лист"/>
      <sheetName val="Коэф"/>
      <sheetName val="Инж_обустр-во3"/>
      <sheetName val="Сети,_площ__строит_ст_П3"/>
      <sheetName val="Дороги_ст__РД3"/>
      <sheetName val="Сети,_площ__строит_ст_РД3"/>
      <sheetName val="доп__работы3"/>
      <sheetName val="пдр_ооо_&quot;юкос_фбц&quot;2"/>
      <sheetName val="ОДД (стр-во+экспл.)"/>
      <sheetName val="Лист1"/>
      <sheetName val="топография"/>
      <sheetName val="исх дан"/>
      <sheetName val="Данные"/>
      <sheetName val="Вспомогательный"/>
      <sheetName val="ф"/>
      <sheetName val="к.с.м."/>
      <sheetName val="Смета"/>
      <sheetName val="коэф."/>
      <sheetName val="ПРОЦЕНТЫ"/>
      <sheetName val="мсн"/>
      <sheetName val="К"/>
      <sheetName val="Структура МРР"/>
      <sheetName val="смета проект"/>
      <sheetName val="Текущие показатели"/>
      <sheetName val="calc"/>
      <sheetName val="id"/>
      <sheetName val="data"/>
      <sheetName val="свод 2"/>
      <sheetName val="ид"/>
      <sheetName val="Кабель"/>
    </sheetNames>
    <sheetDataSet>
      <sheetData sheetId="0">
        <row r="2">
          <cell r="L2" t="str">
            <v>Коэффициент генпроектирования Кг</v>
          </cell>
        </row>
      </sheetData>
      <sheetData sheetId="1">
        <row r="2">
          <cell r="L2" t="str">
            <v>Коэффициент генпроектирования Кг</v>
          </cell>
        </row>
      </sheetData>
      <sheetData sheetId="2">
        <row r="2">
          <cell r="L2" t="str">
            <v>Коэффициент генпроектирования Кг</v>
          </cell>
        </row>
      </sheetData>
      <sheetData sheetId="3">
        <row r="2">
          <cell r="L2" t="str">
            <v>Коэффициент генпроектирования Кг</v>
          </cell>
        </row>
      </sheetData>
      <sheetData sheetId="4">
        <row r="2">
          <cell r="L2" t="str">
            <v>Коэффициент генпроектирования Кг</v>
          </cell>
        </row>
      </sheetData>
      <sheetData sheetId="5" refreshError="1">
        <row r="2">
          <cell r="L2" t="str">
            <v>Коэффициент генпроектирования Кг</v>
          </cell>
        </row>
        <row r="3">
          <cell r="L3" t="str">
            <v>Коэффициент, учитывающий только корректировку в связи с изменением ГОСТа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>
        <row r="2">
          <cell r="L2" t="str">
            <v>Коэффициент генпроектирования Кг</v>
          </cell>
        </row>
      </sheetData>
      <sheetData sheetId="12">
        <row r="2">
          <cell r="L2" t="str">
            <v>Коэффициент генпроектирования Кг</v>
          </cell>
        </row>
      </sheetData>
      <sheetData sheetId="13">
        <row r="2">
          <cell r="L2" t="str">
            <v>Коэффициент генпроектирования Кг</v>
          </cell>
        </row>
      </sheetData>
      <sheetData sheetId="14">
        <row r="2">
          <cell r="L2" t="str">
            <v>Коэффициент генпроектирования Кг</v>
          </cell>
        </row>
      </sheetData>
      <sheetData sheetId="15">
        <row r="2">
          <cell r="L2" t="str">
            <v>Коэффициент генпроектирования Кг</v>
          </cell>
        </row>
      </sheetData>
      <sheetData sheetId="16">
        <row r="2">
          <cell r="L2" t="str">
            <v>Коэффициент генпроектирования Кг</v>
          </cell>
        </row>
      </sheetData>
      <sheetData sheetId="17">
        <row r="2">
          <cell r="L2" t="str">
            <v>Коэффициент генпроектирования Кг</v>
          </cell>
        </row>
      </sheetData>
      <sheetData sheetId="18">
        <row r="2">
          <cell r="L2" t="str">
            <v>Коэффициент генпроектирования Кг</v>
          </cell>
        </row>
      </sheetData>
      <sheetData sheetId="19">
        <row r="2">
          <cell r="L2" t="str">
            <v>Коэффициент генпроектирования Кг</v>
          </cell>
        </row>
      </sheetData>
      <sheetData sheetId="20">
        <row r="2">
          <cell r="L2" t="str">
            <v>Коэффициент генпроектирования Кг</v>
          </cell>
        </row>
      </sheetData>
      <sheetData sheetId="21">
        <row r="2">
          <cell r="L2" t="str">
            <v>Коэффициент генпроектирования Кг</v>
          </cell>
        </row>
      </sheetData>
      <sheetData sheetId="22">
        <row r="2">
          <cell r="L2" t="str">
            <v>Коэффициент генпроектирования Кг</v>
          </cell>
        </row>
      </sheetData>
      <sheetData sheetId="23">
        <row r="2">
          <cell r="L2" t="str">
            <v>Коэффициент генпроектирования Кг</v>
          </cell>
        </row>
      </sheetData>
      <sheetData sheetId="24">
        <row r="2">
          <cell r="L2" t="str">
            <v>Коэффициент генпроектирования Кг</v>
          </cell>
        </row>
      </sheetData>
      <sheetData sheetId="25">
        <row r="2">
          <cell r="L2" t="str">
            <v>Коэффициент генпроектирования Кг</v>
          </cell>
        </row>
      </sheetData>
      <sheetData sheetId="26">
        <row r="2">
          <cell r="L2" t="str">
            <v>Коэффициент генпроектирования Кг</v>
          </cell>
        </row>
      </sheetData>
      <sheetData sheetId="27" refreshError="1"/>
      <sheetData sheetId="28">
        <row r="2">
          <cell r="L2" t="str">
            <v>Коэффициент генпроектирования Кг</v>
          </cell>
        </row>
      </sheetData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>
        <row r="2">
          <cell r="L2" t="str">
            <v>Коэффициент генпроектирования Кг</v>
          </cell>
        </row>
      </sheetData>
      <sheetData sheetId="36">
        <row r="2">
          <cell r="L2" t="str">
            <v>Коэффициент генпроектирования Кг</v>
          </cell>
        </row>
      </sheetData>
      <sheetData sheetId="37">
        <row r="2">
          <cell r="L2" t="str">
            <v>Коэффициент генпроектирования Кг</v>
          </cell>
        </row>
      </sheetData>
      <sheetData sheetId="38">
        <row r="2">
          <cell r="L2" t="str">
            <v>Коэффициент генпроектирования Кг</v>
          </cell>
        </row>
      </sheetData>
      <sheetData sheetId="39">
        <row r="2">
          <cell r="L2" t="str">
            <v>Коэффициент генпроектирования Кг</v>
          </cell>
        </row>
      </sheetData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ж.обустр-во"/>
      <sheetName val="Сети, площ. строит ст.П"/>
      <sheetName val="Дороги ст. РД"/>
      <sheetName val="Сети, площ. строит ст.РД"/>
      <sheetName val="доп. работы"/>
      <sheetName val="база"/>
      <sheetName val="Коэффициенты"/>
      <sheetName val="исх-данные"/>
      <sheetName val="sapactivexlhiddensheet"/>
      <sheetName val="пдр ооо &quot;юкос фбц&quot;"/>
      <sheetName val="lim"/>
      <sheetName val="исх_данные"/>
      <sheetName val="Инж_обустр-во"/>
      <sheetName val="Сети,_площ__строит_ст_П"/>
      <sheetName val="Дороги_ст__РД"/>
      <sheetName val="Сети,_площ__строит_ст_РД"/>
      <sheetName val="доп__работы"/>
      <sheetName val="Инж_обустр-во1"/>
      <sheetName val="Сети,_площ__строит_ст_П1"/>
      <sheetName val="Дороги_ст__РД1"/>
      <sheetName val="Сети,_площ__строит_ст_РД1"/>
      <sheetName val="доп__работы1"/>
      <sheetName val="Инж_обустр-во2"/>
      <sheetName val="Сети,_площ__строит_ст_П2"/>
      <sheetName val="Дороги_ст__РД2"/>
      <sheetName val="Сети,_площ__строит_ст_РД2"/>
      <sheetName val="доп__работы2"/>
      <sheetName val="пдр_ооо_&quot;юкос_фбц&quot;"/>
      <sheetName val="шкаф"/>
      <sheetName val="Расчет курса"/>
      <sheetName val="коэфф1."/>
      <sheetName val="прайс лист"/>
      <sheetName val="пдр_ооо_&quot;юкос_фбц&quot;1"/>
      <sheetName val="Инж_обустр-во3"/>
      <sheetName val="Сети,_площ__строит_ст_П3"/>
      <sheetName val="Дороги_ст__РД3"/>
      <sheetName val="Сети,_площ__строит_ст_РД3"/>
      <sheetName val="доп__работы3"/>
      <sheetName val="пдр_ооо_&quot;юкос_фбц&quot;2"/>
      <sheetName val="Коэф"/>
      <sheetName val="ОДД (стр-во+экспл.)"/>
      <sheetName val="Лист1"/>
      <sheetName val="Данные"/>
      <sheetName val="исх дан"/>
      <sheetName val="топография"/>
      <sheetName val="Смета"/>
      <sheetName val="Вспомогательный"/>
      <sheetName val="ф"/>
      <sheetName val="к.с.м."/>
      <sheetName val="ПРОЦЕНТЫ"/>
      <sheetName val="коэф."/>
      <sheetName val="Структура МРР"/>
      <sheetName val="мсн"/>
      <sheetName val="К"/>
      <sheetName val="смета проект"/>
      <sheetName val="calc"/>
      <sheetName val="id"/>
      <sheetName val="свод 2"/>
      <sheetName val="ид"/>
      <sheetName val="см3(подходы)"/>
      <sheetName val="см2(мост)"/>
      <sheetName val="сммашбур"/>
      <sheetName val="смручбур"/>
      <sheetName val="Кабель"/>
      <sheetName val="пдр"/>
      <sheetName val="Journals"/>
      <sheetName val="обновление"/>
    </sheetNames>
    <sheetDataSet>
      <sheetData sheetId="0">
        <row r="2">
          <cell r="L2" t="str">
            <v>Коэффициент генпроектирования Кг</v>
          </cell>
        </row>
      </sheetData>
      <sheetData sheetId="1">
        <row r="2">
          <cell r="L2" t="str">
            <v>Коэффициент генпроектирования Кг</v>
          </cell>
        </row>
      </sheetData>
      <sheetData sheetId="2">
        <row r="2">
          <cell r="L2" t="str">
            <v>Коэффициент генпроектирования Кг</v>
          </cell>
        </row>
      </sheetData>
      <sheetData sheetId="3">
        <row r="2">
          <cell r="L2" t="str">
            <v>Коэффициент генпроектирования Кг</v>
          </cell>
        </row>
      </sheetData>
      <sheetData sheetId="4">
        <row r="2">
          <cell r="L2" t="str">
            <v>Коэффициент генпроектирования Кг</v>
          </cell>
        </row>
      </sheetData>
      <sheetData sheetId="5" refreshError="1">
        <row r="2">
          <cell r="L2" t="str">
            <v>Коэффициент генпроектирования Кг</v>
          </cell>
        </row>
        <row r="3">
          <cell r="L3" t="str">
            <v>Коэффициент, учитывающий только корректировку в связи с изменением ГОСТа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2">
          <cell r="L2" t="str">
            <v>Коэффициент генпроектирования Кг</v>
          </cell>
        </row>
      </sheetData>
      <sheetData sheetId="13">
        <row r="2">
          <cell r="L2" t="str">
            <v>Коэффициент генпроектирования Кг</v>
          </cell>
        </row>
      </sheetData>
      <sheetData sheetId="14">
        <row r="2">
          <cell r="L2" t="str">
            <v>Коэффициент генпроектирования Кг</v>
          </cell>
        </row>
      </sheetData>
      <sheetData sheetId="15">
        <row r="2">
          <cell r="L2" t="str">
            <v>Коэффициент генпроектирования Кг</v>
          </cell>
        </row>
      </sheetData>
      <sheetData sheetId="16">
        <row r="2">
          <cell r="L2" t="str">
            <v>Коэффициент генпроектирования Кг</v>
          </cell>
        </row>
      </sheetData>
      <sheetData sheetId="17">
        <row r="2">
          <cell r="L2" t="str">
            <v>Коэффициент генпроектирования Кг</v>
          </cell>
        </row>
      </sheetData>
      <sheetData sheetId="18">
        <row r="2">
          <cell r="L2" t="str">
            <v>Коэффициент генпроектирования Кг</v>
          </cell>
        </row>
      </sheetData>
      <sheetData sheetId="19">
        <row r="2">
          <cell r="L2" t="str">
            <v>Коэффициент генпроектирования Кг</v>
          </cell>
        </row>
      </sheetData>
      <sheetData sheetId="20">
        <row r="2">
          <cell r="L2" t="str">
            <v>Коэффициент генпроектирования Кг</v>
          </cell>
        </row>
      </sheetData>
      <sheetData sheetId="21">
        <row r="2">
          <cell r="L2" t="str">
            <v>Коэффициент генпроектирования Кг</v>
          </cell>
        </row>
      </sheetData>
      <sheetData sheetId="22">
        <row r="2">
          <cell r="L2" t="str">
            <v>Коэффициент генпроектирования Кг</v>
          </cell>
        </row>
      </sheetData>
      <sheetData sheetId="23">
        <row r="2">
          <cell r="L2" t="str">
            <v>Коэффициент генпроектирования Кг</v>
          </cell>
        </row>
      </sheetData>
      <sheetData sheetId="24">
        <row r="2">
          <cell r="L2" t="str">
            <v>Коэффициент генпроектирования Кг</v>
          </cell>
        </row>
      </sheetData>
      <sheetData sheetId="25">
        <row r="2">
          <cell r="L2" t="str">
            <v>Коэффициент генпроектирования Кг</v>
          </cell>
        </row>
      </sheetData>
      <sheetData sheetId="26">
        <row r="2">
          <cell r="L2" t="str">
            <v>Коэффициент генпроектирования Кг</v>
          </cell>
        </row>
      </sheetData>
      <sheetData sheetId="27">
        <row r="2">
          <cell r="L2" t="str">
            <v>Коэффициент генпроектирования Кг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>
        <row r="2">
          <cell r="L2" t="str">
            <v>Коэффициент генпроектирования Кг</v>
          </cell>
        </row>
      </sheetData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рекультивация"/>
      <sheetName val="Смета терзем"/>
      <sheetName val="свод1"/>
      <sheetName val="Лист опроса"/>
      <sheetName val="шаблон_дц_апк"/>
      <sheetName val="Дог_рас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ти &quot;П&quot;"/>
      <sheetName val="Сети &quot;РД&quot; "/>
      <sheetName val="база"/>
      <sheetName val="Коэффициенты"/>
      <sheetName val="Сети_&quot;П&quot;"/>
      <sheetName val="Сети_&quot;РД&quot;_"/>
      <sheetName val="5131-09 Рублёво-Архангельское с"/>
      <sheetName val="Сети_&quot;П&quot;1"/>
      <sheetName val="Сети_&quot;РД&quot;_1"/>
      <sheetName val="Сети_&quot;П&quot;2"/>
      <sheetName val="Сети_&quot;РД&quot;_2"/>
      <sheetName val="См 1 наруж.водопровод"/>
      <sheetName val="смета"/>
      <sheetName val="топография"/>
      <sheetName val="пс(1)"/>
      <sheetName val="трубы"/>
      <sheetName val="Лист опроса"/>
    </sheetNames>
    <sheetDataSet>
      <sheetData sheetId="0">
        <row r="1">
          <cell r="E1" t="str">
            <v xml:space="preserve"> </v>
          </cell>
        </row>
      </sheetData>
      <sheetData sheetId="1">
        <row r="1">
          <cell r="E1" t="str">
            <v xml:space="preserve"> </v>
          </cell>
        </row>
      </sheetData>
      <sheetData sheetId="2" refreshError="1">
        <row r="1">
          <cell r="E1" t="str">
            <v xml:space="preserve"> </v>
          </cell>
        </row>
        <row r="2">
          <cell r="E2" t="str">
            <v>Чукин А.Н.</v>
          </cell>
          <cell r="G2" t="str">
            <v>Исполнительная смета</v>
          </cell>
        </row>
        <row r="3">
          <cell r="E3" t="str">
            <v>Котов А.В.</v>
          </cell>
          <cell r="G3" t="str">
            <v>Cмета</v>
          </cell>
        </row>
        <row r="4">
          <cell r="E4" t="str">
            <v>Батурина Л.В.</v>
          </cell>
          <cell r="G4" t="str">
            <v>Исполнительная смета № 1</v>
          </cell>
        </row>
        <row r="5">
          <cell r="E5" t="str">
            <v>Житкова Т.Н.</v>
          </cell>
          <cell r="G5" t="str">
            <v>Cмета № 1</v>
          </cell>
        </row>
        <row r="6">
          <cell r="E6" t="str">
            <v>Дубинин И.М.</v>
          </cell>
          <cell r="G6" t="str">
            <v>Исполнительная смета № 2</v>
          </cell>
        </row>
        <row r="7">
          <cell r="E7" t="str">
            <v>Добров А.В.</v>
          </cell>
          <cell r="G7" t="str">
            <v>Cмета № 2</v>
          </cell>
        </row>
        <row r="8">
          <cell r="E8" t="str">
            <v>Чернов С.Л.</v>
          </cell>
          <cell r="G8" t="str">
            <v>Исполнительная смета № 3</v>
          </cell>
        </row>
        <row r="9">
          <cell r="E9" t="str">
            <v>Быковский А.Н.</v>
          </cell>
          <cell r="G9" t="str">
            <v>Cмета № 3</v>
          </cell>
        </row>
        <row r="10">
          <cell r="E10" t="str">
            <v>Марова А.Ю.</v>
          </cell>
        </row>
        <row r="11">
          <cell r="E11" t="str">
            <v>Морозов Д.В.</v>
          </cell>
        </row>
        <row r="13">
          <cell r="E13" t="str">
            <v>Богомолов А.Ю.</v>
          </cell>
        </row>
        <row r="14">
          <cell r="E14" t="str">
            <v>Севостьянов А.Н.</v>
          </cell>
        </row>
        <row r="15">
          <cell r="E15" t="str">
            <v>Моськин В.А.</v>
          </cell>
        </row>
        <row r="16">
          <cell r="E16" t="str">
            <v>Лысов А.Е.</v>
          </cell>
        </row>
      </sheetData>
      <sheetData sheetId="3"/>
      <sheetData sheetId="4"/>
      <sheetData sheetId="5"/>
      <sheetData sheetId="6" refreshError="1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информация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к.84-к.83"/>
      <sheetName val="Коэфф1."/>
      <sheetName val="Смета2_проект__раб_"/>
      <sheetName val="Зап-3-_СЦБ"/>
      <sheetName val="свод_2"/>
      <sheetName val="Данные_для_расчёта_сметы"/>
      <sheetName val="Смета_1"/>
      <sheetName val="sapactivexlhiddensheet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РС "/>
      <sheetName val="свод 3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2002(v2)"/>
      <sheetName val="справ.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13_1"/>
      <sheetName val="Пример_расчета"/>
      <sheetName val="СметаСводная_Рыб"/>
      <sheetName val="справка"/>
      <sheetName val="суб.подряд"/>
      <sheetName val="ПСБ - ОЭ"/>
      <sheetName val="1"/>
      <sheetName val="Пояснение "/>
      <sheetName val="93-110"/>
      <sheetName val="list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Текущие_цены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геолог"/>
      <sheetName val="SakhNIPI5"/>
      <sheetName val="ПИР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№1"/>
      <sheetName val="1155"/>
      <sheetName val="HP_и_оргтехника"/>
      <sheetName val="СМЕТА_проект"/>
      <sheetName val="Лист_опроса"/>
      <sheetName val="3труба (П)"/>
      <sheetName val="Объемы работ по ПВ"/>
      <sheetName val="ОПС"/>
      <sheetName val="СметаСводная_снег"/>
      <sheetName val="выборка на22 июня"/>
      <sheetName val="свод_3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15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2 Геология"/>
      <sheetName val="таблица_руко_x0019__x0015_ _x0003__x000c__x0011__x0011_"/>
      <sheetName val="ИД СМР"/>
      <sheetName val="ФОТ для смет"/>
      <sheetName val="ЛС_РЕС"/>
      <sheetName val="Норм"/>
      <sheetName val="см 5 ОДД 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Имя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Технический лист"/>
      <sheetName val="анализ 2003_2004исполнение МТО"/>
      <sheetName val="Main list"/>
      <sheetName val="Приложение 2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Коэффициенты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  <sheetName val="эл_химз_3"/>
      <sheetName val="геология_3"/>
      <sheetName val="Смета2_проект__раб_2"/>
      <sheetName val="Зап-3-_СЦБ2"/>
      <sheetName val="свод_22"/>
      <sheetName val="6_143"/>
      <sheetName val="6_3_13"/>
      <sheetName val="6_203"/>
      <sheetName val="6_4_13"/>
      <sheetName val="6_11_1__сторонние3"/>
      <sheetName val="8_14_КР_(списание)ОПСТИКР3"/>
      <sheetName val="Данные_для_расчёта_сметы2"/>
      <sheetName val="Смета_12"/>
      <sheetName val="СМЕТА_проект1"/>
      <sheetName val="Production_and_Spend1"/>
      <sheetName val="6_14_КР2"/>
      <sheetName val="Пример_расчета2"/>
      <sheetName val="СметаСводная_Рыб2"/>
      <sheetName val="Коэфф1_2"/>
      <sheetName val="Прайс_лист2"/>
      <sheetName val="1_31"/>
      <sheetName val="К_рын1"/>
      <sheetName val="Сводная_смета1"/>
      <sheetName val="свод_31"/>
      <sheetName val="суб_подряд2"/>
      <sheetName val="ПСБ_-_ОЭ2"/>
      <sheetName val="РС_"/>
      <sheetName val="к_84-к_832"/>
      <sheetName val="справ_2"/>
      <sheetName val="Пояснение_"/>
      <sheetName val="См_1_наруж_водопровод2"/>
      <sheetName val="Разработка_проекта2"/>
      <sheetName val="КП_НовоКов2"/>
      <sheetName val="ПДР_ООО_&quot;Юкос_ФБЦ&quot;1"/>
      <sheetName val="Прибыль_опл1"/>
      <sheetName val="3_11"/>
      <sheetName val="Коммерческие_расходы1"/>
      <sheetName val="13_11"/>
      <sheetName val="исходные_данные1"/>
      <sheetName val="расчетные_таблицы1"/>
      <sheetName val="Лист_опроса1"/>
      <sheetName val="СметаСводная_Колпино1"/>
      <sheetName val="HP_и_оргтехника1"/>
      <sheetName val="СметаСводная_снег1"/>
      <sheetName val="СметаСводная_павильон1"/>
      <sheetName val="Перечень_ИУ1"/>
      <sheetName val="ст_ГТМ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1"/>
      <sheetName val="КП_к_ГК1"/>
      <sheetName val="Таблица_21"/>
      <sheetName val="смета_2_проект__работы"/>
      <sheetName val="Амур_ДОН1"/>
      <sheetName val="Ачинский_НПЗ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2"/>
      <sheetName val="отчет_эл_эн__20002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м3_СЦБ-зап1"/>
      <sheetName val="Смета_21"/>
      <sheetName val="СметаСводная_1_оч2"/>
      <sheetName val="Перечень_Заказчиков1"/>
      <sheetName val="Капитальные_затраты1"/>
      <sheetName val="Opex_personnel_(Term_facs)1"/>
      <sheetName val="КП_(2)1"/>
      <sheetName val="2_2_1"/>
      <sheetName val="6_31"/>
      <sheetName val="6_71"/>
      <sheetName val="6_3_1_31"/>
      <sheetName val="Переменные_и_константы1"/>
      <sheetName val="свод_(2)1"/>
      <sheetName val="Калплан_ОИ2_Макм_крестики1"/>
      <sheetName val="Св__смета1"/>
      <sheetName val="РБС_ИЗМ11"/>
      <sheetName val="кп_ГК1"/>
      <sheetName val="Справочные_данные1"/>
      <sheetName val="Б_Сатка1"/>
      <sheetName val="смета_СИД1"/>
      <sheetName val="ресурсная_вед_1"/>
      <sheetName val="р_Волхов1"/>
      <sheetName val="Калплан_Кра1"/>
      <sheetName val="6_11_новый1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Source_lists"/>
      <sheetName val="PO_Data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Бл_электр_"/>
      <sheetName val="лч_и_кам"/>
      <sheetName val="Объем_работ"/>
      <sheetName val="ТЗ_АСУ-1"/>
      <sheetName val="Виды_работ_АСО"/>
      <sheetName val="таблица_руко_1"/>
      <sheetName val="2_Геология"/>
      <sheetName val="таблица_руко_"/>
      <sheetName val="ИД_СМР"/>
      <sheetName val="ФОТ_для_смет"/>
      <sheetName val="Вспом_"/>
      <sheetName val="ПД-2_2"/>
      <sheetName val="1_14"/>
      <sheetName val="1_7"/>
      <sheetName val="РАСПРЕД_ПО_ПРОЦЕСС"/>
      <sheetName val="Исх_"/>
      <sheetName val="ИД_ПНР"/>
      <sheetName val="см_5_ОДД_"/>
      <sheetName val="ПС"/>
      <sheetName val="Форма 2.1"/>
      <sheetName val="W28"/>
      <sheetName val="сводная (2)"/>
      <sheetName val="ЕТС (ф)"/>
      <sheetName val="Смета _4ПР ЭХЗ"/>
      <sheetName val="РабПр"/>
      <sheetName val="См_2 Шатурс сети  проект работы"/>
      <sheetName val="Ref"/>
      <sheetName val="выборка "/>
      <sheetName val="выборка раб"/>
      <sheetName val="См_2_Шатурс_сети__проект_работы"/>
      <sheetName val="исключ_ЭХЗ"/>
      <sheetName val="КБК_ДПК"/>
      <sheetName val="Исх. данные"/>
      <sheetName val="Исх1"/>
      <sheetName val="Промер глуб"/>
      <sheetName val="Расчет №1.1"/>
      <sheetName val="Расчет №2.1"/>
      <sheetName val="эл_химз_4"/>
      <sheetName val="геология_4"/>
      <sheetName val="6_144"/>
      <sheetName val="6_3_14"/>
      <sheetName val="6_204"/>
      <sheetName val="6_4_14"/>
      <sheetName val="6_11_1__сторонние4"/>
      <sheetName val="8_14_КР_(списание)ОПСТИКР4"/>
      <sheetName val="Данные_для_расчёта_сметы3"/>
      <sheetName val="6_14_КР3"/>
      <sheetName val="Текущие_цены3"/>
      <sheetName val="отчет_эл_эн__20003"/>
      <sheetName val="к_84-к_833"/>
      <sheetName val="свод_23"/>
      <sheetName val="Зап-3-_СЦБ3"/>
      <sheetName val="Пример_расчета3"/>
      <sheetName val="СметаСводная_Рыб3"/>
      <sheetName val="13_12"/>
      <sheetName val="Коэфф1_3"/>
      <sheetName val="6_32"/>
      <sheetName val="6_72"/>
      <sheetName val="6_3_1_32"/>
      <sheetName val="КП_(2)2"/>
      <sheetName val="свод_32"/>
      <sheetName val="Смета2_проект__раб_3"/>
      <sheetName val="Смета_13"/>
      <sheetName val="СМЕТА_проект2"/>
      <sheetName val="Production_and_Spend2"/>
      <sheetName val="Прайс_лист3"/>
      <sheetName val="1_32"/>
      <sheetName val="К_рын2"/>
      <sheetName val="Сводная_смета2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2"/>
      <sheetName val="свод_(2)2"/>
      <sheetName val="Калплан_ОИ2_Макм_крестики2"/>
      <sheetName val="СметаСводная_павильон2"/>
      <sheetName val="Св__смета2"/>
      <sheetName val="РБС_ИЗМ12"/>
      <sheetName val="СметаСводная_снег2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2"/>
      <sheetName val="Таблица_4_АСУТП2"/>
      <sheetName val="ст_ГТМ2"/>
      <sheetName val="ПДР_ООО_&quot;Юкос_ФБЦ&quot;2"/>
      <sheetName val="исходные_данные2"/>
      <sheetName val="расчетные_таблицы2"/>
      <sheetName val="Амур_ДОН2"/>
      <sheetName val="кп_ГК2"/>
      <sheetName val="Справочные_данные2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3"/>
      <sheetName val="ПСБ_-_ОЭ3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2"/>
      <sheetName val="ресурсная_вед_2"/>
      <sheetName val="р_Волхов2"/>
      <sheetName val="КП_к_ГК2"/>
      <sheetName val="изыскания_22"/>
      <sheetName val="Калплан_Кра2"/>
      <sheetName val="6_11_новый2"/>
      <sheetName val="Opex_personnel_(Term_facs)2"/>
      <sheetName val="Капитальные_затраты2"/>
      <sheetName val="Пояснение_1"/>
      <sheetName val="3_12"/>
      <sheetName val="Коммерческие_расходы2"/>
      <sheetName val="смета_2_проект__работы1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2_2_2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РС_1"/>
      <sheetName val="Source_lists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PO_Data1"/>
      <sheetName val="Раб_А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ЕТС_(ф)"/>
      <sheetName val="Исх__данные"/>
      <sheetName val="Main_list"/>
      <sheetName val="Промер_глуб"/>
      <sheetName val="Настройки"/>
      <sheetName val="Список_объектов"/>
      <sheetName val="сммашбур"/>
      <sheetName val="ОбмОбслЗемОд"/>
      <sheetName val="смручбур"/>
      <sheetName val="7"/>
      <sheetName val="Локальная смета 6-3-2"/>
      <sheetName val="Производство электроэнергии"/>
      <sheetName val="Т11"/>
      <sheetName val="Т12"/>
      <sheetName val="Т7"/>
      <sheetName val="ПД-2.1"/>
      <sheetName val="СВ"/>
      <sheetName val="GLOBAL"/>
      <sheetName val="Прочее"/>
      <sheetName val="РС"/>
      <sheetName val="ЛЧ Р"/>
      <sheetName val="Смета 7"/>
      <sheetName val="темп"/>
      <sheetName val="1.1"/>
      <sheetName val="1.2-1"/>
      <sheetName val="1.2-2"/>
      <sheetName val="1.2-3"/>
      <sheetName val="1.2-4"/>
      <sheetName val="1.2-5"/>
      <sheetName val="1.3.1"/>
      <sheetName val="1.3.2"/>
      <sheetName val="1.3.3"/>
      <sheetName val="1.4.1.1"/>
      <sheetName val="1.4.1.2"/>
      <sheetName val="1.4.1.3"/>
      <sheetName val="1.4.1.5"/>
      <sheetName val="1.5"/>
      <sheetName val="№2.1"/>
      <sheetName val="№2.2-1"/>
      <sheetName val="№2.2-2"/>
      <sheetName val="№2.2-3 "/>
      <sheetName val="2.2-5 "/>
      <sheetName val="№2.3.1"/>
      <sheetName val="№2.3.2"/>
      <sheetName val="2.3.3"/>
      <sheetName val="2.4.1.1"/>
      <sheetName val="2.4.1.3"/>
      <sheetName val="№3.1"/>
      <sheetName val="№3.2-1"/>
      <sheetName val="№3.2-2"/>
      <sheetName val="№3.2-3"/>
      <sheetName val="3.2-5 "/>
      <sheetName val="3.3.1"/>
      <sheetName val="3.3.2"/>
      <sheetName val="3.3.3"/>
      <sheetName val="3.4.1.3"/>
      <sheetName val="2.6"/>
      <sheetName val="2.7"/>
      <sheetName val="4.1"/>
      <sheetName val="4.2"/>
      <sheetName val="4.3"/>
      <sheetName val="4.4"/>
      <sheetName val="4.5"/>
      <sheetName val="4.6"/>
      <sheetName val="4.7"/>
      <sheetName val="4.9"/>
      <sheetName val="4.10"/>
      <sheetName val="4.10 (3)"/>
      <sheetName val="4.10 (2)"/>
      <sheetName val="4.11"/>
      <sheetName val="4.12"/>
      <sheetName val="4.13"/>
      <sheetName val="4.14"/>
      <sheetName val="4.15"/>
      <sheetName val="4.16"/>
      <sheetName val="4.17"/>
      <sheetName val="4.18"/>
      <sheetName val="4.19"/>
      <sheetName val="5.1"/>
      <sheetName val="5.2"/>
      <sheetName val="5.3"/>
      <sheetName val="5.4"/>
      <sheetName val="5.5"/>
      <sheetName val="5.6"/>
      <sheetName val="5.7"/>
      <sheetName val="5.8"/>
      <sheetName val="Настройка"/>
      <sheetName val="База ВОП"/>
      <sheetName val="База ПИР"/>
      <sheetName val="2.1"/>
      <sheetName val="2.2"/>
      <sheetName val="2.3"/>
      <sheetName val="2.3.2"/>
      <sheetName val="2.4"/>
      <sheetName val="2.5"/>
      <sheetName val=" Ком"/>
      <sheetName val="2.3.лаб"/>
      <sheetName val="3.1земля"/>
      <sheetName val="6.1-7.1"/>
      <sheetName val="рекульт"/>
      <sheetName val="ГО и ЧС"/>
      <sheetName val="ДПБ"/>
      <sheetName val="№3"/>
      <sheetName val="№1 СИД"/>
      <sheetName val="№2 Ком дьяк"/>
      <sheetName val="№3.2"/>
      <sheetName val="№3.3"/>
      <sheetName val="СВ смета"/>
      <sheetName val="№3.4"/>
      <sheetName val="№4 ПДЛУ и ЗУ"/>
      <sheetName val="№5 ППиМТ"/>
      <sheetName val="№6.1 ТГВ"/>
      <sheetName val="№6.2 ЭХЗ"/>
      <sheetName val="№6.3 ЭС (согл )"/>
      <sheetName val="№6.4 КИП"/>
      <sheetName val="№6.5 Согл (КИП) "/>
      <sheetName val="№6.6 МЕО "/>
      <sheetName val="№6.7 ПожБ (ПД)"/>
      <sheetName val="№6.8 Пром без (ПД)"/>
      <sheetName val="№6.9 эк аспект"/>
      <sheetName val="№6.10 ОВОС"/>
      <sheetName val="№6.11 отвод"/>
      <sheetName val="№6.12 рекул"/>
      <sheetName val="№6.13 отход"/>
      <sheetName val="№6.14 выброс"/>
      <sheetName val="№6.15 ИБ (ПД)"/>
      <sheetName val="№6.16 ИБ (РД)"/>
      <sheetName val="таблица_руко "/>
      <sheetName val="Бл_электр_1"/>
      <sheetName val="лч_и_кам1"/>
      <sheetName val="Объем_работ1"/>
      <sheetName val="ТЗ_АСУ-11"/>
      <sheetName val="Виды_работ_АСО1"/>
      <sheetName val="2_Геология1"/>
      <sheetName val="ИД_СМР1"/>
      <sheetName val="ФОТ_для_смет1"/>
      <sheetName val="таблица_руко_2"/>
      <sheetName val="Вспом_1"/>
      <sheetName val="ПД-2_21"/>
      <sheetName val="1_141"/>
      <sheetName val="1_71"/>
      <sheetName val="РАСПРЕД_ПО_ПРОЦЕСС1"/>
      <sheetName val="Исх_1"/>
      <sheetName val="ИД_ПНР1"/>
      <sheetName val="см_5_ОДД_1"/>
      <sheetName val="эл_химз_5"/>
      <sheetName val="геология_5"/>
      <sheetName val="Смета2_проект__раб_4"/>
      <sheetName val="РС_2"/>
      <sheetName val="Зап-3-_СЦБ4"/>
      <sheetName val="свод_24"/>
      <sheetName val="Данные_для_расчёта_сметы4"/>
      <sheetName val="СМЕТА_проект3"/>
      <sheetName val="Смета_14"/>
      <sheetName val="6_145"/>
      <sheetName val="6_3_15"/>
      <sheetName val="6_205"/>
      <sheetName val="6_4_15"/>
      <sheetName val="6_11_1__сторонние5"/>
      <sheetName val="8_14_КР_(списание)ОПСТИКР5"/>
      <sheetName val="Production_and_Spend3"/>
      <sheetName val="6_14_КР4"/>
      <sheetName val="Пример_расчета4"/>
      <sheetName val="СметаСводная_Рыб4"/>
      <sheetName val="Коэфф1_4"/>
      <sheetName val="Прайс_лист4"/>
      <sheetName val="1_33"/>
      <sheetName val="К_рын3"/>
      <sheetName val="Сводная_смета3"/>
      <sheetName val="свод_33"/>
      <sheetName val="к_84-к_834"/>
      <sheetName val="справ_4"/>
      <sheetName val="Пояснение_2"/>
      <sheetName val="См_1_наруж_водопровод4"/>
      <sheetName val="Разработка_проекта4"/>
      <sheetName val="КП_НовоКов4"/>
      <sheetName val="ПДР_ООО_&quot;Юкос_ФБЦ&quot;3"/>
      <sheetName val="Прибыль_опл3"/>
      <sheetName val="3_13"/>
      <sheetName val="Коммерческие_расходы3"/>
      <sheetName val="13_13"/>
      <sheetName val="исходные_данные3"/>
      <sheetName val="расчетные_таблицы3"/>
      <sheetName val="Лист_опроса3"/>
      <sheetName val="СметаСводная_Колпино3"/>
      <sheetName val="HP_и_оргтехника3"/>
      <sheetName val="СметаСводная_снег3"/>
      <sheetName val="СметаСводная_павильон3"/>
      <sheetName val="Перечень_ИУ3"/>
      <sheetName val="ст_ГТМ3"/>
      <sheetName val="таблица_руководству3"/>
      <sheetName val="Суточная_добыча_за_неделю3"/>
      <sheetName val="Хаттон_90_90_Femco3"/>
      <sheetName val="Таблица_4_АСУТП3"/>
      <sheetName val="Смета_5_2__Кусты25,29,31,653"/>
      <sheetName val="свод_общ3"/>
      <sheetName val="изыскания_23"/>
      <sheetName val="КП_к_ГК3"/>
      <sheetName val="Таблица_23"/>
      <sheetName val="смета_2_проект__работы2"/>
      <sheetName val="Амур_ДОН3"/>
      <sheetName val="Ачинский_НПЗ3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Текущие_цены4"/>
      <sheetName val="отчет_эл_эн__20004"/>
      <sheetName val="№5_СУБ_Инж_защ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3_1_ТХ3"/>
      <sheetName val="3_53"/>
      <sheetName val="суб_подряд4"/>
      <sheetName val="ПСБ_-_ОЭ4"/>
      <sheetName val="См3_СЦБ-зап3"/>
      <sheetName val="Смета_23"/>
      <sheetName val="СметаСводная_1_оч4"/>
      <sheetName val="Перечень_Заказчиков3"/>
      <sheetName val="Капитальные_затраты3"/>
      <sheetName val="Opex_personnel_(Term_facs)3"/>
      <sheetName val="КП_(2)3"/>
      <sheetName val="2_2_3"/>
      <sheetName val="6_33"/>
      <sheetName val="6_73"/>
      <sheetName val="6_3_1_33"/>
      <sheetName val="Переменные_и_константы3"/>
      <sheetName val="свод_(2)3"/>
      <sheetName val="Калплан_ОИ2_Макм_крестики3"/>
      <sheetName val="Св__смета3"/>
      <sheetName val="РБС_ИЗМ13"/>
      <sheetName val="кп_ГК3"/>
      <sheetName val="Справочные_данные3"/>
      <sheetName val="Б_Сатка3"/>
      <sheetName val="смета_СИД3"/>
      <sheetName val="ресурсная_вед_3"/>
      <sheetName val="р_Волхов3"/>
      <sheetName val="Калплан_Кра3"/>
      <sheetName val="6_11_новый3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Source_lists2"/>
      <sheetName val="PO_Data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Раб_АУ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Бл_электр_2"/>
      <sheetName val="лч_и_кам2"/>
      <sheetName val="Объем_работ2"/>
      <sheetName val="ТЗ_АСУ-12"/>
      <sheetName val="Виды_работ_АСО2"/>
      <sheetName val="2_Геология2"/>
      <sheetName val="ИД_СМР2"/>
      <sheetName val="ФОТ_для_смет2"/>
      <sheetName val="Вспом_2"/>
      <sheetName val="ПД-2_22"/>
      <sheetName val="1_142"/>
      <sheetName val="1_72"/>
      <sheetName val="РАСПРЕД_ПО_ПРОЦЕСС2"/>
      <sheetName val="Исх_2"/>
      <sheetName val="ИД_ПНР2"/>
      <sheetName val="см_5_ОДД_2"/>
      <sheetName val="Смета_2_эл_монтаж"/>
      <sheetName val="Смета_1_общестроит"/>
      <sheetName val="СВ_2"/>
      <sheetName val="1_2_"/>
      <sheetName val="Технический_лист"/>
      <sheetName val="кап_ремонт"/>
      <sheetName val="Ограничения_шаблон"/>
      <sheetName val="Причины_отклонений"/>
      <sheetName val="Статус_работы"/>
      <sheetName val="Уровень_графика"/>
      <sheetName val="анализ_2003_2004исполнение_МТО"/>
      <sheetName val="Приложение_2"/>
      <sheetName val="_Свод"/>
      <sheetName val="Договорная_цена"/>
      <sheetName val="аванс_по_ОС"/>
      <sheetName val="Авансы_выданные"/>
      <sheetName val="Кред__задолж_"/>
      <sheetName val="таблица_руко_3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№2Гидромет_"/>
      <sheetName val="№2Геолог_с_п_"/>
      <sheetName val="№3Экологи_(2этап)"/>
      <sheetName val="3_Сл_-структура_затрат"/>
      <sheetName val="Прил_5_СС"/>
      <sheetName val="расчет_вязкости"/>
      <sheetName val="Сравнение_с_Finder_-_ДНС-5"/>
      <sheetName val="_Оборудование__end"/>
      <sheetName val="ПС_110_кВ_(доп)"/>
      <sheetName val="автоматизация_РД"/>
      <sheetName val="Settings"/>
      <sheetName val="телемехан"/>
      <sheetName val="Форма 9"/>
      <sheetName val="Форма 10"/>
      <sheetName val="ИНСТРУКЦИЯ"/>
      <sheetName val="Расч(подряд)"/>
      <sheetName val="Акты"/>
      <sheetName val="ЛС_БИ"/>
      <sheetName val="1-1"/>
      <sheetName val="1-2"/>
      <sheetName val="1-4"/>
      <sheetName val="изм2-1"/>
      <sheetName val="2-2"/>
      <sheetName val="2-3"/>
      <sheetName val="изм7-1"/>
      <sheetName val="изм9-1"/>
      <sheetName val="проектные роли"/>
      <sheetName val="Акт выполненных работ 46"/>
      <sheetName val="SMW_Служебная"/>
      <sheetName val="Смета180"/>
      <sheetName val="ДКСС от МПС"/>
      <sheetName val="СметаСводная п54"/>
      <sheetName val="ЖД 3.1"/>
      <sheetName val="УСР"/>
      <sheetName val="Объемы"/>
      <sheetName val="таблица_руко_4"/>
      <sheetName val="СС1"/>
      <sheetName val="Свод2006"/>
      <sheetName val="1 кв"/>
      <sheetName val="SENSITIVITY"/>
      <sheetName val="материалы Портовая"/>
      <sheetName val="Поставка"/>
      <sheetName val="Расчет работы"/>
      <sheetName val="PLиюль04"/>
      <sheetName val="PL СКР"/>
      <sheetName val="Таблица"/>
      <sheetName val="Форма_2_1"/>
      <sheetName val="сводная_(2)"/>
      <sheetName val="rankout"/>
      <sheetName val="СВ_21"/>
      <sheetName val="1_2_1"/>
      <sheetName val="кап_ремонт1"/>
      <sheetName val="Ограничения_шаблон1"/>
      <sheetName val="Причины_отклонений1"/>
      <sheetName val="Статус_работы1"/>
      <sheetName val="Уровень_графика1"/>
      <sheetName val="Технический_лист1"/>
      <sheetName val="анализ_2003_2004исполнение_МТО1"/>
      <sheetName val="Main_list1"/>
      <sheetName val="Приложение_21"/>
      <sheetName val="_Свод1"/>
      <sheetName val="Договорная_цена1"/>
      <sheetName val="аванс_по_ОС1"/>
      <sheetName val="Авансы_выданные1"/>
      <sheetName val="Кред__задолж_1"/>
      <sheetName val="Смета_2_эл_монтаж1"/>
      <sheetName val="Смета_1_общестроит1"/>
      <sheetName val="№2Гидромет_1"/>
      <sheetName val="№2Геолог_с_п_1"/>
      <sheetName val="№3Экологи_(2этап)1"/>
      <sheetName val="исключ_ЭХЗ1"/>
      <sheetName val="КБК_ДПК1"/>
      <sheetName val="3_Сл_-структура_затрат1"/>
      <sheetName val="Прил_5_СС1"/>
      <sheetName val="расчет_вязкости1"/>
      <sheetName val="Сравнение_с_Finder_-_ДНС-51"/>
      <sheetName val="_Оборудование__end1"/>
      <sheetName val="ПС_110_кВ_(доп)1"/>
      <sheetName val="автоматизация_РД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/>
      <sheetData sheetId="119"/>
      <sheetData sheetId="120"/>
      <sheetData sheetId="121"/>
      <sheetData sheetId="122"/>
      <sheetData sheetId="123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/>
      <sheetData sheetId="233"/>
      <sheetData sheetId="234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/>
      <sheetData sheetId="863"/>
      <sheetData sheetId="864"/>
      <sheetData sheetId="865">
        <row r="1">
          <cell r="B1">
            <v>0</v>
          </cell>
        </row>
      </sheetData>
      <sheetData sheetId="866">
        <row r="1">
          <cell r="B1">
            <v>0</v>
          </cell>
        </row>
      </sheetData>
      <sheetData sheetId="867">
        <row r="1">
          <cell r="B1">
            <v>0</v>
          </cell>
        </row>
      </sheetData>
      <sheetData sheetId="868">
        <row r="1">
          <cell r="B1">
            <v>0</v>
          </cell>
        </row>
      </sheetData>
      <sheetData sheetId="869">
        <row r="1">
          <cell r="B1">
            <v>0</v>
          </cell>
        </row>
      </sheetData>
      <sheetData sheetId="870">
        <row r="1">
          <cell r="B1">
            <v>0</v>
          </cell>
        </row>
      </sheetData>
      <sheetData sheetId="871">
        <row r="1">
          <cell r="B1">
            <v>0</v>
          </cell>
        </row>
      </sheetData>
      <sheetData sheetId="872">
        <row r="1">
          <cell r="B1">
            <v>0</v>
          </cell>
        </row>
      </sheetData>
      <sheetData sheetId="873">
        <row r="1">
          <cell r="B1">
            <v>0</v>
          </cell>
        </row>
      </sheetData>
      <sheetData sheetId="874"/>
      <sheetData sheetId="875"/>
      <sheetData sheetId="876">
        <row r="1">
          <cell r="B1">
            <v>0</v>
          </cell>
        </row>
      </sheetData>
      <sheetData sheetId="877">
        <row r="1">
          <cell r="B1">
            <v>0</v>
          </cell>
        </row>
      </sheetData>
      <sheetData sheetId="878">
        <row r="1">
          <cell r="B1">
            <v>0</v>
          </cell>
        </row>
      </sheetData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>
        <row r="1">
          <cell r="B1">
            <v>0</v>
          </cell>
        </row>
      </sheetData>
      <sheetData sheetId="890"/>
      <sheetData sheetId="891">
        <row r="1">
          <cell r="B1">
            <v>0</v>
          </cell>
        </row>
      </sheetData>
      <sheetData sheetId="892">
        <row r="1">
          <cell r="B1">
            <v>0</v>
          </cell>
        </row>
      </sheetData>
      <sheetData sheetId="893">
        <row r="1">
          <cell r="B1">
            <v>0</v>
          </cell>
        </row>
      </sheetData>
      <sheetData sheetId="894"/>
      <sheetData sheetId="895"/>
      <sheetData sheetId="896"/>
      <sheetData sheetId="897">
        <row r="1">
          <cell r="B1">
            <v>0</v>
          </cell>
        </row>
      </sheetData>
      <sheetData sheetId="898">
        <row r="1">
          <cell r="B1">
            <v>0</v>
          </cell>
        </row>
      </sheetData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>
        <row r="1">
          <cell r="B1">
            <v>0</v>
          </cell>
        </row>
      </sheetData>
      <sheetData sheetId="919"/>
      <sheetData sheetId="920"/>
      <sheetData sheetId="921">
        <row r="1">
          <cell r="B1">
            <v>0</v>
          </cell>
        </row>
      </sheetData>
      <sheetData sheetId="922">
        <row r="1">
          <cell r="B1">
            <v>0</v>
          </cell>
        </row>
      </sheetData>
      <sheetData sheetId="923">
        <row r="1">
          <cell r="B1">
            <v>0</v>
          </cell>
        </row>
      </sheetData>
      <sheetData sheetId="924">
        <row r="1">
          <cell r="B1">
            <v>0</v>
          </cell>
        </row>
      </sheetData>
      <sheetData sheetId="925">
        <row r="1">
          <cell r="B1">
            <v>0</v>
          </cell>
        </row>
      </sheetData>
      <sheetData sheetId="926">
        <row r="1">
          <cell r="B1">
            <v>0</v>
          </cell>
        </row>
      </sheetData>
      <sheetData sheetId="927">
        <row r="1">
          <cell r="B1">
            <v>0</v>
          </cell>
        </row>
      </sheetData>
      <sheetData sheetId="928">
        <row r="1">
          <cell r="B1">
            <v>0</v>
          </cell>
        </row>
      </sheetData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>
        <row r="1">
          <cell r="B1">
            <v>0</v>
          </cell>
        </row>
      </sheetData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>
        <row r="1">
          <cell r="B1">
            <v>0</v>
          </cell>
        </row>
      </sheetData>
      <sheetData sheetId="980"/>
      <sheetData sheetId="981">
        <row r="1">
          <cell r="B1">
            <v>0</v>
          </cell>
        </row>
      </sheetData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>
        <row r="1">
          <cell r="B1">
            <v>0</v>
          </cell>
        </row>
      </sheetData>
      <sheetData sheetId="1013">
        <row r="1">
          <cell r="B1">
            <v>0</v>
          </cell>
        </row>
      </sheetData>
      <sheetData sheetId="1014">
        <row r="1">
          <cell r="B1">
            <v>0</v>
          </cell>
        </row>
      </sheetData>
      <sheetData sheetId="1015">
        <row r="1">
          <cell r="B1">
            <v>0</v>
          </cell>
        </row>
      </sheetData>
      <sheetData sheetId="1016">
        <row r="1">
          <cell r="B1">
            <v>0</v>
          </cell>
        </row>
      </sheetData>
      <sheetData sheetId="1017">
        <row r="1">
          <cell r="B1">
            <v>0</v>
          </cell>
        </row>
      </sheetData>
      <sheetData sheetId="1018">
        <row r="1">
          <cell r="B1">
            <v>0</v>
          </cell>
        </row>
      </sheetData>
      <sheetData sheetId="1019">
        <row r="1">
          <cell r="B1">
            <v>0</v>
          </cell>
        </row>
      </sheetData>
      <sheetData sheetId="1020">
        <row r="1">
          <cell r="B1">
            <v>0</v>
          </cell>
        </row>
      </sheetData>
      <sheetData sheetId="1021">
        <row r="1">
          <cell r="B1">
            <v>0</v>
          </cell>
        </row>
      </sheetData>
      <sheetData sheetId="1022">
        <row r="1">
          <cell r="B1">
            <v>0</v>
          </cell>
        </row>
      </sheetData>
      <sheetData sheetId="1023">
        <row r="1">
          <cell r="B1">
            <v>0</v>
          </cell>
        </row>
      </sheetData>
      <sheetData sheetId="1024">
        <row r="1">
          <cell r="B1">
            <v>0</v>
          </cell>
        </row>
      </sheetData>
      <sheetData sheetId="1025">
        <row r="1">
          <cell r="B1">
            <v>0</v>
          </cell>
        </row>
      </sheetData>
      <sheetData sheetId="1026">
        <row r="1">
          <cell r="B1">
            <v>0</v>
          </cell>
        </row>
      </sheetData>
      <sheetData sheetId="1027">
        <row r="1">
          <cell r="B1">
            <v>0</v>
          </cell>
        </row>
      </sheetData>
      <sheetData sheetId="1028">
        <row r="1">
          <cell r="B1">
            <v>0</v>
          </cell>
        </row>
      </sheetData>
      <sheetData sheetId="1029">
        <row r="1">
          <cell r="B1">
            <v>0</v>
          </cell>
        </row>
      </sheetData>
      <sheetData sheetId="1030">
        <row r="1">
          <cell r="B1">
            <v>0</v>
          </cell>
        </row>
      </sheetData>
      <sheetData sheetId="1031">
        <row r="1">
          <cell r="B1">
            <v>0</v>
          </cell>
        </row>
      </sheetData>
      <sheetData sheetId="1032">
        <row r="1">
          <cell r="B1">
            <v>0</v>
          </cell>
        </row>
      </sheetData>
      <sheetData sheetId="1033">
        <row r="1">
          <cell r="B1">
            <v>0</v>
          </cell>
        </row>
      </sheetData>
      <sheetData sheetId="1034">
        <row r="1">
          <cell r="B1">
            <v>0</v>
          </cell>
        </row>
      </sheetData>
      <sheetData sheetId="1035">
        <row r="1">
          <cell r="B1">
            <v>0</v>
          </cell>
        </row>
      </sheetData>
      <sheetData sheetId="1036">
        <row r="1">
          <cell r="B1">
            <v>0</v>
          </cell>
        </row>
      </sheetData>
      <sheetData sheetId="1037">
        <row r="1">
          <cell r="B1">
            <v>0</v>
          </cell>
        </row>
      </sheetData>
      <sheetData sheetId="1038">
        <row r="1">
          <cell r="B1">
            <v>0</v>
          </cell>
        </row>
      </sheetData>
      <sheetData sheetId="1039">
        <row r="1">
          <cell r="B1">
            <v>0</v>
          </cell>
        </row>
      </sheetData>
      <sheetData sheetId="1040">
        <row r="1">
          <cell r="B1">
            <v>0</v>
          </cell>
        </row>
      </sheetData>
      <sheetData sheetId="1041">
        <row r="1">
          <cell r="B1">
            <v>0</v>
          </cell>
        </row>
      </sheetData>
      <sheetData sheetId="1042">
        <row r="1">
          <cell r="B1">
            <v>0</v>
          </cell>
        </row>
      </sheetData>
      <sheetData sheetId="1043">
        <row r="1">
          <cell r="B1">
            <v>0</v>
          </cell>
        </row>
      </sheetData>
      <sheetData sheetId="1044">
        <row r="1">
          <cell r="B1">
            <v>0</v>
          </cell>
        </row>
      </sheetData>
      <sheetData sheetId="1045">
        <row r="1">
          <cell r="B1">
            <v>0</v>
          </cell>
        </row>
      </sheetData>
      <sheetData sheetId="1046">
        <row r="1">
          <cell r="B1">
            <v>0</v>
          </cell>
        </row>
      </sheetData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/>
      <sheetData sheetId="1107"/>
      <sheetData sheetId="1108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>
        <row r="1">
          <cell r="B1">
            <v>0</v>
          </cell>
        </row>
      </sheetData>
      <sheetData sheetId="1163"/>
      <sheetData sheetId="1164"/>
      <sheetData sheetId="1165">
        <row r="1">
          <cell r="B1">
            <v>0</v>
          </cell>
        </row>
      </sheetData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/>
      <sheetData sheetId="1344" refreshError="1"/>
      <sheetData sheetId="1345" refreshError="1"/>
      <sheetData sheetId="1346"/>
      <sheetData sheetId="1347" refreshError="1"/>
      <sheetData sheetId="1348" refreshError="1"/>
      <sheetData sheetId="1349" refreshError="1"/>
      <sheetData sheetId="1350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/>
      <sheetData sheetId="1397"/>
      <sheetData sheetId="1398" refreshError="1"/>
      <sheetData sheetId="1399"/>
      <sheetData sheetId="1400"/>
      <sheetData sheetId="1401"/>
      <sheetData sheetId="1402"/>
      <sheetData sheetId="1403"/>
      <sheetData sheetId="1404"/>
      <sheetData sheetId="1405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 refreshError="1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 refreshError="1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 refreshError="1"/>
      <sheetData sheetId="1721" refreshError="1"/>
      <sheetData sheetId="1722" refreshError="1"/>
      <sheetData sheetId="1723" refreshError="1"/>
      <sheetData sheetId="1724" refreshError="1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/>
      <sheetData sheetId="1793"/>
      <sheetData sheetId="1794" refreshError="1"/>
      <sheetData sheetId="1795"/>
      <sheetData sheetId="1796"/>
      <sheetData sheetId="1797"/>
      <sheetData sheetId="1798"/>
      <sheetData sheetId="1799"/>
      <sheetData sheetId="1800"/>
      <sheetData sheetId="1801"/>
      <sheetData sheetId="1802"/>
      <sheetData sheetId="1803"/>
      <sheetData sheetId="1804"/>
      <sheetData sheetId="1805"/>
      <sheetData sheetId="1806"/>
      <sheetData sheetId="1807"/>
      <sheetData sheetId="1808"/>
      <sheetData sheetId="1809"/>
      <sheetData sheetId="1810"/>
      <sheetData sheetId="1811"/>
      <sheetData sheetId="1812"/>
      <sheetData sheetId="1813"/>
      <sheetData sheetId="1814"/>
      <sheetData sheetId="1815"/>
      <sheetData sheetId="1816"/>
      <sheetData sheetId="1817"/>
      <sheetData sheetId="1818"/>
      <sheetData sheetId="1819"/>
      <sheetData sheetId="1820"/>
      <sheetData sheetId="1821"/>
      <sheetData sheetId="1822"/>
      <sheetData sheetId="1823"/>
      <sheetData sheetId="1824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заказчиков"/>
      <sheetName val="ОДД (стр-во+экспл.)"/>
      <sheetName val="база"/>
      <sheetName val="Коэффициенты"/>
      <sheetName val="исх-данные"/>
      <sheetName val="смета"/>
      <sheetName val="лист1"/>
    </sheetNames>
    <sheetDataSet>
      <sheetData sheetId="0" refreshError="1"/>
      <sheetData sheetId="1">
        <row r="85">
          <cell r="B85" t="str">
            <v>Исполнительная смета</v>
          </cell>
        </row>
        <row r="86">
          <cell r="B86" t="str">
            <v>Смета на проектные работы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влад-таблица"/>
      <sheetName val="х"/>
      <sheetName val="Стр1По"/>
      <sheetName val="Бюджет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OCK1"/>
      <sheetName val="Summary"/>
      <sheetName val="НДС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-15"/>
      <sheetName val="Зап-3- СЦБ"/>
      <sheetName val="свод1"/>
      <sheetName val="Journals"/>
      <sheetName val="ц_1991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УПН"/>
      <sheetName val="Коэфф1.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Шкаф"/>
      <sheetName val="Прайс лист"/>
      <sheetName val="HP и оргтехника"/>
      <sheetName val="5ОборРабМест(HP)"/>
      <sheetName val="ИГ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Объемы работ по ПВ"/>
      <sheetName val="мсн"/>
      <sheetName val="A54НДС"/>
      <sheetName val="шаблон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К.рын"/>
      <sheetName val="информация"/>
      <sheetName val="Приложение 2"/>
      <sheetName val="ИД1"/>
      <sheetName val="ЭХЗ"/>
      <sheetName val="Должности"/>
      <sheetName val="Смета-Т"/>
      <sheetName val="ID"/>
      <sheetName val="Настройка"/>
      <sheetName val="BACT"/>
      <sheetName val="База Геодезия"/>
      <sheetName val="База Геология"/>
      <sheetName val="6"/>
      <sheetName val="5.1"/>
      <sheetName val="СП"/>
      <sheetName val="ОДД (стр-во+экспл.)"/>
      <sheetName val="Расч(подряд)"/>
      <sheetName val="РС"/>
      <sheetName val="См3 СЦБ-зап"/>
      <sheetName val="УП _2004"/>
      <sheetName val="АЧ"/>
      <sheetName val="Настройки"/>
      <sheetName val="3.1"/>
      <sheetName val="Хаттон 90.90 Femco"/>
      <sheetName val="СметаСводная 1 оч"/>
      <sheetName val="Общая часть"/>
      <sheetName val="ОПС"/>
      <sheetName val="ЛЧ"/>
      <sheetName val=""/>
      <sheetName val="Исходные"/>
      <sheetName val="Табл38-7"/>
      <sheetName val="БП НОВЫЙ"/>
      <sheetName val="Тестовый"/>
      <sheetName val="3.1 ТХ"/>
      <sheetName val="Расчет 2"/>
      <sheetName val="Смета №1"/>
      <sheetName val="Leistungsakt"/>
      <sheetName val="К"/>
      <sheetName val="ПД"/>
      <sheetName val="Курс доллара"/>
      <sheetName val="Смета 2"/>
      <sheetName val="№5 СУБ Инж защ"/>
      <sheetName val="кап.ремонт"/>
      <sheetName val="геолог"/>
      <sheetName val="база на 21-04-08"/>
      <sheetName val="темп"/>
      <sheetName val="Дополнительные пара_x0000__x0000__x0005__x0000__xde00_"/>
      <sheetName val="СНГ"/>
      <sheetName val="Курс $"/>
      <sheetName val="СметаЗатрат"/>
      <sheetName val="Ф3П"/>
      <sheetName val="Ф2П"/>
      <sheetName val="Дог_рас"/>
      <sheetName val="КП_СС"/>
      <sheetName val="р_Волхов1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Б_Сат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Данные_для_расчёта_сметы1"/>
      <sheetName val="свод_31"/>
      <sheetName val="свод_21"/>
      <sheetName val="См_1_наруж_водопровод1"/>
      <sheetName val="Кл-р_SysTel1"/>
      <sheetName val="КП_Прим_(3)1"/>
      <sheetName val="1_31"/>
      <sheetName val="СметаСводная_Рыб1"/>
      <sheetName val="1_2_1-Проект"/>
      <sheetName val="КП_к_снег_Рыбинская"/>
      <sheetName val="КП_Мак"/>
      <sheetName val="КП_НовоКов"/>
      <sheetName val="Калплан_Кра"/>
      <sheetName val="изыскания_2"/>
      <sheetName val="КП_к_ГК"/>
      <sheetName val="Кал_план_Жукова_даты_-_не_надо"/>
      <sheetName val="смета_СИД"/>
      <sheetName val="Данные1кв_1"/>
      <sheetName val="Коэф_КВ1"/>
      <sheetName val="6_52-свод1"/>
      <sheetName val="Ачинский_НПЗ"/>
      <sheetName val="Зап-3-_СЦБ"/>
      <sheetName val="ПСП_1"/>
      <sheetName val="Коэфф1_"/>
      <sheetName val="Пример_расчета1"/>
      <sheetName val="СМЕТА_проект1"/>
      <sheetName val="Сводная_смета1"/>
      <sheetName val="Разработка_проекта1"/>
      <sheetName val="Лист_опроса"/>
      <sheetName val="к_84-к_83"/>
      <sheetName val="Прайс_лист"/>
      <sheetName val="HP_и_оргтехника"/>
      <sheetName val="СметаСводная_Колпино"/>
      <sheetName val="СметаСводная_павильон"/>
      <sheetName val="13_1"/>
      <sheetName val="Амур_ДОН"/>
      <sheetName val="Opex_personnel_(Term_facs)"/>
      <sheetName val="КП_(2)"/>
      <sheetName val="ПДР_ООО_&quot;Юкос_ФБЦ&quot;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в_работу"/>
      <sheetName val="Прибыль_опл"/>
      <sheetName val="Объемы_работ_по_ПВ"/>
      <sheetName val="Переменные_и_константы"/>
      <sheetName val="Капитальные_затраты"/>
      <sheetName val="Свод_объем"/>
      <sheetName val="Дополнительные_параметры"/>
      <sheetName val="Смета_1свод"/>
      <sheetName val="СметаСводная_снег"/>
      <sheetName val="К_рын"/>
      <sheetName val="Приложение_2"/>
      <sheetName val="База_Геодезия"/>
      <sheetName val="База_Геология"/>
      <sheetName val="5_1"/>
      <sheetName val="ОДД_(стр-во+экспл_)"/>
      <sheetName val="См3_СЦБ-зап"/>
      <sheetName val="Справочные данные"/>
      <sheetName val="2003г."/>
      <sheetName val="Замещение"/>
      <sheetName val="ИДвалка"/>
      <sheetName val="Расчет_ССР"/>
      <sheetName val="Base"/>
      <sheetName val="Дополнительные пара"/>
      <sheetName val="списки"/>
      <sheetName val="СПЕЦИФИКАЦИЯ"/>
      <sheetName val="расчет вязкости"/>
      <sheetName val="мат"/>
      <sheetName val="отчет эл_эн  2000"/>
      <sheetName val="мобдемоб"/>
      <sheetName val="Лист3"/>
      <sheetName val="мат и зч"/>
      <sheetName val="5 Эксп "/>
      <sheetName val="Кал.план Жукова даты - не на/_x0000_"/>
      <sheetName val="Книга1"/>
      <sheetName val="Дополнительные пара_x0005__xde00_"/>
      <sheetName val="Смета 7"/>
      <sheetName val="Орг"/>
      <sheetName val="АКТ ВЫБОРА"/>
      <sheetName val="График"/>
      <sheetName val="БДР"/>
      <sheetName val="Исх"/>
      <sheetName val="Кал.план Жукова даты - не на/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/>
      <sheetData sheetId="635"/>
      <sheetData sheetId="636"/>
      <sheetData sheetId="637"/>
      <sheetData sheetId="638"/>
      <sheetData sheetId="639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ощадки"/>
      <sheetName val="база"/>
      <sheetName val="Коэффициенты"/>
      <sheetName val="топография"/>
      <sheetName val="Вспомогательный"/>
      <sheetName val="смета"/>
      <sheetName val="Лист опроса"/>
      <sheetName val="Смета 7"/>
    </sheetNames>
    <sheetDataSet>
      <sheetData sheetId="0" refreshError="1"/>
      <sheetData sheetId="1"/>
      <sheetData sheetId="2" refreshError="1">
        <row r="1">
          <cell r="D1" t="str">
            <v xml:space="preserve"> </v>
          </cell>
        </row>
        <row r="2">
          <cell r="D2" t="str">
            <v>1-3 га</v>
          </cell>
        </row>
        <row r="3">
          <cell r="D3" t="str">
            <v>более 3 га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талон"/>
      <sheetName val="эталон_new"/>
      <sheetName val="старый эталон"/>
      <sheetName val="шаблон"/>
      <sheetName val="информация"/>
      <sheetName val="Смета 7"/>
      <sheetName val="Лист3"/>
    </sheetNames>
    <sheetDataSet>
      <sheetData sheetId="0"/>
      <sheetData sheetId="1"/>
      <sheetData sheetId="2"/>
      <sheetData sheetId="3">
        <row r="1">
          <cell r="E1" t="str">
            <v>Стадия оформления договора</v>
          </cell>
          <cell r="G1" t="str">
            <v>Стадия проектирования</v>
          </cell>
        </row>
        <row r="2">
          <cell r="E2">
            <v>5</v>
          </cell>
          <cell r="G2">
            <v>7</v>
          </cell>
        </row>
        <row r="3">
          <cell r="E3" t="str">
            <v>заявлен</v>
          </cell>
          <cell r="G3" t="str">
            <v>ИЗ</v>
          </cell>
        </row>
        <row r="4">
          <cell r="E4" t="str">
            <v>на оформлении</v>
          </cell>
          <cell r="G4" t="str">
            <v>ИЗ + РП</v>
          </cell>
        </row>
        <row r="5">
          <cell r="E5" t="str">
            <v>подписан</v>
          </cell>
          <cell r="G5" t="str">
            <v>ИЗ + РД</v>
          </cell>
        </row>
        <row r="6">
          <cell r="E6" t="str">
            <v>заявлен / приостановлен</v>
          </cell>
          <cell r="G6" t="str">
            <v>РП</v>
          </cell>
        </row>
        <row r="7">
          <cell r="E7" t="str">
            <v>на оформлении / приостановлен</v>
          </cell>
          <cell r="G7" t="str">
            <v>РП + согл</v>
          </cell>
        </row>
        <row r="8">
          <cell r="E8" t="str">
            <v>подписан / приостановлен</v>
          </cell>
          <cell r="G8" t="str">
            <v>РД</v>
          </cell>
        </row>
        <row r="9">
          <cell r="E9" t="str">
            <v>подписан / на расторжении</v>
          </cell>
          <cell r="G9" t="str">
            <v>РД + согл</v>
          </cell>
        </row>
        <row r="10">
          <cell r="G10" t="str">
            <v>согл</v>
          </cell>
        </row>
        <row r="11">
          <cell r="G11" t="str">
            <v>ТЭО</v>
          </cell>
        </row>
        <row r="12">
          <cell r="G12" t="str">
            <v>УЧ</v>
          </cell>
        </row>
        <row r="13">
          <cell r="G13" t="str">
            <v>НИОКР</v>
          </cell>
        </row>
        <row r="14">
          <cell r="G14" t="str">
            <v>АН</v>
          </cell>
        </row>
        <row r="15">
          <cell r="G15" t="str">
            <v>ТД</v>
          </cell>
        </row>
        <row r="16">
          <cell r="G16" t="str">
            <v>ТехД</v>
          </cell>
        </row>
        <row r="17">
          <cell r="G17" t="str">
            <v>ОИ</v>
          </cell>
        </row>
        <row r="18">
          <cell r="G18" t="str">
            <v>ДОН</v>
          </cell>
        </row>
        <row r="19">
          <cell r="G19" t="str">
            <v>ТЭР</v>
          </cell>
        </row>
        <row r="20">
          <cell r="G20" t="str">
            <v>эксп</v>
          </cell>
        </row>
        <row r="21">
          <cell r="G21" t="str">
            <v>ЧТЗ</v>
          </cell>
        </row>
        <row r="22">
          <cell r="G22" t="str">
            <v>ПРОЧ</v>
          </cell>
        </row>
        <row r="23">
          <cell r="G23" t="str">
            <v>ТПр</v>
          </cell>
        </row>
        <row r="24">
          <cell r="G24" t="str">
            <v>АТТ</v>
          </cell>
        </row>
      </sheetData>
      <sheetData sheetId="4"/>
      <sheetData sheetId="5" refreshError="1"/>
      <sheetData sheetId="6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Д1"/>
      <sheetName val="АСУД2"/>
      <sheetName val="АСУД3"/>
      <sheetName val="АСУД4"/>
      <sheetName val="АСУД5"/>
      <sheetName val="БАЗА"/>
      <sheetName val="исх-данные"/>
      <sheetName val="summary"/>
      <sheetName val="исх_данные"/>
      <sheetName val="исходные данные"/>
      <sheetName val="СЦПР-90-38"/>
      <sheetName val="топография"/>
      <sheetName val="Коэффициенты"/>
      <sheetName val="смета"/>
      <sheetName val="ОДД (стр-во+экспл.)"/>
      <sheetName val="D"/>
      <sheetName val="СметаСводная Рыб"/>
      <sheetName val="sapactivexlhiddensheet"/>
      <sheetName val="Справка"/>
      <sheetName val="шаблон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 t="str">
            <v>3-го квартала 2011 года</v>
          </cell>
        </row>
        <row r="47">
          <cell r="B47" t="str">
            <v>Таблица 3.2.3.2</v>
          </cell>
        </row>
        <row r="48">
          <cell r="B48" t="str">
            <v>При количестве очередей работ на перекрестке до 3</v>
          </cell>
        </row>
        <row r="49">
          <cell r="B49" t="str">
            <v>При количестве очередей работ на перекрестке от 4 до 6</v>
          </cell>
        </row>
        <row r="50">
          <cell r="B50" t="str">
            <v>При количестве очередей работ на перекрестке от 7 до 10</v>
          </cell>
        </row>
        <row r="51">
          <cell r="B51" t="str">
            <v>При количестве очередей работ на перекрестке от 11 до 15-ти</v>
          </cell>
        </row>
      </sheetData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ГИП"/>
      <sheetName val="ОРФиСО"/>
      <sheetName val="Филиалы"/>
      <sheetName val="анн"/>
      <sheetName val="связи"/>
      <sheetName val="информация"/>
      <sheetName val="база"/>
      <sheetName val="Коэффициенты"/>
      <sheetName val="Л"/>
      <sheetName val="смета"/>
    </sheetNames>
    <sheetDataSet>
      <sheetData sheetId="0"/>
      <sheetData sheetId="1"/>
      <sheetData sheetId="2"/>
      <sheetData sheetId="3"/>
      <sheetData sheetId="4"/>
      <sheetData sheetId="5">
        <row r="8">
          <cell r="B8">
            <v>39426.518341319446</v>
          </cell>
        </row>
      </sheetData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м 1 наруж.водопровод"/>
      <sheetName val="свод"/>
      <sheetName val="свод 2"/>
      <sheetName val="сводная"/>
      <sheetName val="Смета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Summary"/>
      <sheetName val="sapactivexlhiddensheet"/>
      <sheetName val="Шкаф"/>
      <sheetName val="Коэфф1."/>
      <sheetName val="Прайс лист"/>
      <sheetName val="График"/>
      <sheetName val="Данные для расчёта сметы"/>
      <sheetName val="Спецификация"/>
      <sheetName val="эл_химз_"/>
      <sheetName val="геология_"/>
      <sheetName val="См_1_наруж_водопровод"/>
      <sheetName val="свод_2"/>
      <sheetName val="Разработка_проекта"/>
      <sheetName val="КП_НовоКов"/>
      <sheetName val="Счет-Фактура"/>
      <sheetName val="Переменные и константы"/>
      <sheetName val="СметаСводная 1 оч"/>
      <sheetName val="пятилетка"/>
      <sheetName val="мониторинг"/>
      <sheetName val="СМЕТА проект"/>
      <sheetName val="Данные_для_расчёта_сметы"/>
      <sheetName val="Коэфф1_"/>
      <sheetName val="Прайс_лист"/>
      <sheetName val="СметаСводная_1_оч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Смета терзем"/>
      <sheetName val="Кал.план Жукова даты - не надо"/>
      <sheetName val="Пояснение "/>
      <sheetName val="3.1"/>
      <sheetName val="Коммерческие расходы"/>
      <sheetName val="1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ПД"/>
      <sheetName val="Полигон - ИЭИ "/>
      <sheetName val="Ком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ПРОЦЕНТЫ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См.3_АСУ"/>
      <sheetName val="MararashAA"/>
      <sheetName val="лч и кам"/>
      <sheetName val="№1"/>
      <sheetName val="Общ"/>
      <sheetName val="Пра_x0000_с_лист"/>
      <sheetName val="См_2 Шатурс сети  проект работы"/>
      <sheetName val="геол"/>
      <sheetName val="BACT"/>
      <sheetName val="Сводная "/>
      <sheetName val="7.ТХ Сети (кор)"/>
      <sheetName val="Tier 311208"/>
      <sheetName val="свод_ИИР"/>
      <sheetName val="Акт выбора"/>
      <sheetName val="исключ ЭХЗ"/>
      <sheetName val="БДР"/>
      <sheetName val="РСС_АУ"/>
      <sheetName val="Раб.АУ"/>
      <sheetName val="См.№7 Эл."/>
      <sheetName val="См.№8 Пож."/>
      <sheetName val="См.№3 ВиК"/>
      <sheetName val="Сметы за сопровождение"/>
      <sheetName val="КБК ДПК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Пра"/>
      <sheetName val="Переменные_и_константы1"/>
      <sheetName val="1_31"/>
      <sheetName val="К_рын1"/>
      <sheetName val="Сводная_смета1"/>
      <sheetName val="Пояснение_"/>
      <sheetName val="ПДР_ООО_&quot;Юкос_ФБЦ&quot;1"/>
      <sheetName val="Прибыль_опл1"/>
      <sheetName val="СМЕТА_проект1"/>
      <sheetName val="3_11"/>
      <sheetName val="Коммерческие_расходы1"/>
      <sheetName val="13_11"/>
      <sheetName val="исходные_данные1"/>
      <sheetName val="расчетные_таблицы1"/>
      <sheetName val="Лист_опроса1"/>
      <sheetName val="СметаСводная_Колпино1"/>
      <sheetName val="HP_и_оргтехника1"/>
      <sheetName val="справ_2"/>
      <sheetName val="СметаСводная_снег1"/>
      <sheetName val="СметаСводная_павильон1"/>
      <sheetName val="Перечень_ИУ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Смета_1свод1"/>
      <sheetName val="№5_СУБ_Инж_защ1"/>
      <sheetName val="Смета_21"/>
      <sheetName val="3_1_ТХ1"/>
      <sheetName val="смета_2_проект__работы"/>
      <sheetName val="СтрЗапасов_(2)"/>
      <sheetName val="НМ_расчеты"/>
      <sheetName val="свод_3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3_СЦБ-зап1"/>
      <sheetName val="Ачинский_НПЗ1"/>
      <sheetName val="СС_замеч_с_ответами1"/>
      <sheetName val="УП__2004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в_работу1"/>
      <sheetName val="20_Кредиты_краткосрочные1"/>
      <sheetName val="Амур_ДОН1"/>
      <sheetName val="3_51"/>
      <sheetName val="Смета_терзем"/>
      <sheetName val="Кал_план_Жукова_даты_-_не_надо"/>
      <sheetName val="КП_(2)1"/>
      <sheetName val="Б_Сатка1"/>
      <sheetName val="р_Волхов1"/>
      <sheetName val="Баланс_(Ф1)"/>
      <sheetName val="Полигон_-_ИЭИ_"/>
      <sheetName val="Общая_часть"/>
      <sheetName val="Табл_51"/>
      <sheetName val="Табл_21"/>
      <sheetName val="См_№3_ОПР"/>
      <sheetName val="см_№6_АВЗУ_и_ГПЗУ"/>
      <sheetName val="КП_к_снег_Рыбинская1"/>
      <sheetName val="PwC_Copies_from_old_models_--&gt;&gt;"/>
      <sheetName val="Сравнение_ДПН_факт_06-07"/>
      <sheetName val="см_№1_1_Геодезические_работы_"/>
      <sheetName val="см_№1_4_Экология_"/>
      <sheetName val="Input_Assumptions"/>
      <sheetName val="2_2_1"/>
      <sheetName val="Расчет_курса"/>
      <sheetName val="АСУ_ТП_1_этап_ПД"/>
      <sheetName val="Перечень_Заказчиков1"/>
      <sheetName val="Opex_personnel_(Term_facs)1"/>
      <sheetName val="Капитальные_затраты1"/>
      <sheetName val="Коэф_КВ"/>
      <sheetName val="кп_(3)"/>
      <sheetName val="матер_"/>
      <sheetName val="КП_Прим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Таблица_5"/>
      <sheetName val="Таблица_3"/>
      <sheetName val="1_401_2"/>
      <sheetName val="Source_lists"/>
      <sheetName val="PO_Data"/>
      <sheetName val="См_3_АСУ"/>
      <sheetName val="лч_и_кам"/>
      <sheetName val="АСУ-линия-1"/>
      <sheetName val="ТЗ АСУ-1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СМ"/>
      <sheetName val="8"/>
      <sheetName val="исх-данные"/>
      <sheetName val="2 Геология"/>
      <sheetName val="Объем работ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Сводный"/>
      <sheetName val="6"/>
      <sheetName val="СМИС"/>
      <sheetName val="basa"/>
      <sheetName val="ПД-2.2"/>
      <sheetName val="1.14"/>
      <sheetName val="1.7"/>
      <sheetName val="Имя"/>
      <sheetName val="кап.ремонт"/>
      <sheetName val="База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Обор"/>
      <sheetName val="Приложение 2"/>
      <sheetName val="Должности"/>
      <sheetName val="Лист"/>
      <sheetName val="Исх"/>
      <sheetName val="Исх.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ПС 110 кВ (доп)"/>
      <sheetName val="3 Сл.-структура затрат"/>
      <sheetName val="W28"/>
      <sheetName val="Ref"/>
      <sheetName val="выборка "/>
      <sheetName val="выборка раб"/>
      <sheetName val="ПС"/>
      <sheetName val="эл_химз_3"/>
      <sheetName val="геология_3"/>
      <sheetName val="См_1_наруж_водопровод2"/>
      <sheetName val="свод_22"/>
      <sheetName val="Коэфф1_2"/>
      <sheetName val="Прайс_лист2"/>
      <sheetName val="Данные_для_расчёта_сметы2"/>
      <sheetName val="Разработка_проекта2"/>
      <sheetName val="КП_НовоКов2"/>
      <sheetName val="СметаСводная_1_оч2"/>
      <sheetName val="Пример_расчета2"/>
      <sheetName val="свод_(2)1"/>
      <sheetName val="Калплан_ОИ2_Макм_крестики1"/>
      <sheetName val="Смета2_проект__раб_2"/>
      <sheetName val="Зап-3-_СЦБ2"/>
      <sheetName val="Production_and_Spend1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СметаСводная_Рыб2"/>
      <sheetName val="к_84-к_832"/>
      <sheetName val="ст_ГТМ1"/>
      <sheetName val="Текущие_цены2"/>
      <sheetName val="отчет_эл_эн__20002"/>
      <sheetName val="6_31"/>
      <sheetName val="6_71"/>
      <sheetName val="6_3_1_31"/>
      <sheetName val="Смета_12"/>
      <sheetName val="Св__смета1"/>
      <sheetName val="РБС_ИЗМ11"/>
      <sheetName val="Таблица_21"/>
      <sheetName val="кп_ГК1"/>
      <sheetName val="Справочные_данные1"/>
      <sheetName val="суб_подряд2"/>
      <sheetName val="ПСБ_-_ОЭ2"/>
      <sheetName val="смета_СИД1"/>
      <sheetName val="ресурсная_вед_1"/>
      <sheetName val="КП_к_ГК1"/>
      <sheetName val="изыскания_21"/>
      <sheetName val="Калплан_Кра1"/>
      <sheetName val="6_11_новый1"/>
      <sheetName val="См_2_Шатурс_сети__проект_работы"/>
      <sheetName val="Сводная_"/>
      <sheetName val="7_ТХ_Сети_(кор)"/>
      <sheetName val="Tier_311208"/>
      <sheetName val="Акт_выбора"/>
      <sheetName val="исключ_ЭХЗ"/>
      <sheetName val="Раб_АУ"/>
      <sheetName val="См_№7_Эл_"/>
      <sheetName val="См_№8_Пож_"/>
      <sheetName val="См_№3_ВиК"/>
      <sheetName val="Сметы_за_сопровождение"/>
      <sheetName val="КБК_ДПК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Бл_электр_"/>
      <sheetName val=" Свод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ИД ПНР"/>
      <sheetName val="Main list"/>
      <sheetName val="Технический лист"/>
      <sheetName val="41"/>
      <sheetName val="Тестовый"/>
      <sheetName val="Прил.5 СС"/>
      <sheetName val="Panduit"/>
      <sheetName val="ГАЗ_камаз"/>
      <sheetName val="Форма 2.1"/>
      <sheetName val="РабПр"/>
      <sheetName val="Восстановл_Лис礊め_x0005_"/>
      <sheetName val="автоматизация РД"/>
      <sheetName val="см 5 ОДД "/>
      <sheetName val="ЕТС (ф)"/>
      <sheetName val="сводная (2)"/>
      <sheetName val="СмРучБур"/>
      <sheetName val="Поставка"/>
      <sheetName val="Расчет работы"/>
      <sheetName val="Акт выполненных работ 46"/>
      <sheetName val="SMW_Служебная"/>
      <sheetName val="Смета 7"/>
      <sheetName val="ЖД 3.1"/>
      <sheetName val="УСР"/>
      <sheetName val="Объемы"/>
      <sheetName val="Смета _4ПР ЭХЗ"/>
      <sheetName val="Договорная цена"/>
      <sheetName val="№2Гидромет."/>
      <sheetName val="№2Геолог"/>
      <sheetName val="№2Геолог с.п."/>
      <sheetName val="№3Экологи (2этап)"/>
      <sheetName val="расчеты"/>
      <sheetName val="Исходная"/>
      <sheetName val="const"/>
      <sheetName val="расчет вязкости"/>
      <sheetName val="Сравнение с Finder - ДНС-5"/>
      <sheetName val="ДЦ"/>
      <sheetName val=" Оборудование  end"/>
      <sheetName val="Прочее"/>
      <sheetName val="ПД-2.1"/>
      <sheetName val="Акт-Смета_30"/>
      <sheetName val="ЛЧ Р"/>
      <sheetName val="GLOBAL"/>
      <sheetName val="темп"/>
      <sheetName val="СВ"/>
      <sheetName val="2.1"/>
      <sheetName val="ИНСТРУКЦИЯ"/>
      <sheetName val="ПС_110_кВ_(доп)"/>
      <sheetName val="ТЗ_АСУ-1"/>
      <sheetName val="3_Сл_-структура_затрат"/>
      <sheetName val="эл_химз_4"/>
      <sheetName val="геология_4"/>
      <sheetName val="Коэфф1_3"/>
      <sheetName val="Прайс_лист3"/>
      <sheetName val="Данные_для_расчёта_сметы3"/>
      <sheetName val="См_1_наруж_водопровод3"/>
      <sheetName val="свод_23"/>
      <sheetName val="Разработка_проекта3"/>
      <sheetName val="КП_НовоКов3"/>
      <sheetName val="СметаСводная_1_оч3"/>
      <sheetName val="Переменные_и_константы2"/>
      <sheetName val="Пример_расчета3"/>
      <sheetName val="свод_(2)2"/>
      <sheetName val="Калплан_ОИ2_Макм_крестики2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СметаСводная_Рыб3"/>
      <sheetName val="отчет_эл_эн__20003"/>
      <sheetName val="13_12"/>
      <sheetName val="6_32"/>
      <sheetName val="6_72"/>
      <sheetName val="6_3_1_32"/>
      <sheetName val="КП_(2)2"/>
      <sheetName val="свод_32"/>
      <sheetName val="Смета2_проект__раб_3"/>
      <sheetName val="Смета_13"/>
      <sheetName val="СМЕТА_проект2"/>
      <sheetName val="Production_and_Spend2"/>
      <sheetName val="1_32"/>
      <sheetName val="К_рын2"/>
      <sheetName val="Сводная_смета2"/>
      <sheetName val="СметаСводная_павильон2"/>
      <sheetName val="Св__смета2"/>
      <sheetName val="РБС_ИЗМ12"/>
      <sheetName val="СметаСводная_снег2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2"/>
      <sheetName val="Таблица_4_АСУТП2"/>
      <sheetName val="ст_ГТМ2"/>
      <sheetName val="ПДР_ООО_&quot;Юкос_ФБЦ&quot;2"/>
      <sheetName val="исходные_данные2"/>
      <sheetName val="расчетные_таблицы2"/>
      <sheetName val="Амур_ДОН2"/>
      <sheetName val="кп_ГК2"/>
      <sheetName val="Справочные_данные2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3"/>
      <sheetName val="ПСБ_-_ОЭ3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2"/>
      <sheetName val="ресурсная_вед_2"/>
      <sheetName val="р_Волхов2"/>
      <sheetName val="КП_к_ГК2"/>
      <sheetName val="изыскания_22"/>
      <sheetName val="Калплан_Кра2"/>
      <sheetName val="Смета_терзем1"/>
      <sheetName val="Кал_план_Жукова_даты_-_не_надо1"/>
      <sheetName val="Пояснение_1"/>
      <sheetName val="3_12"/>
      <sheetName val="Коммерческие_расходы2"/>
      <sheetName val="смета_2_проект__работы1"/>
      <sheetName val="СтрЗапасов_(2)1"/>
      <sheetName val="НМ_расчеты1"/>
      <sheetName val="СС_замеч_с_ответами2"/>
      <sheetName val="УП__2004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в_работу2"/>
      <sheetName val="20_Кредиты_краткосрочные2"/>
      <sheetName val="6_11_новый2"/>
      <sheetName val="Баланс_(Ф1)1"/>
      <sheetName val="Общая_часть1"/>
      <sheetName val="Табл_52"/>
      <sheetName val="Табл_22"/>
      <sheetName val="См_№3_ОПР1"/>
      <sheetName val="см_№6_АВЗУ_и_ГПЗУ1"/>
      <sheetName val="КП_к_снег_Рыбинская2"/>
      <sheetName val="PwC_Copies_from_old_models_--&gt;1"/>
      <sheetName val="Сравнение_ДПН_факт_06-071"/>
      <sheetName val="см_№1_1_Геодезические_работы_1"/>
      <sheetName val="см_№1_4_Экология_1"/>
      <sheetName val="Input_Assumptions1"/>
      <sheetName val="2_2_2"/>
      <sheetName val="Расчет_курса1"/>
      <sheetName val="АСУ_ТП_1_этап_ПД1"/>
      <sheetName val="Перечень_Заказчиков2"/>
      <sheetName val="Opex_personnel_(Term_facs)2"/>
      <sheetName val="Капитальные_затраты2"/>
      <sheetName val="Коэф_КВ1"/>
      <sheetName val="кп_(3)1"/>
      <sheetName val="матер_1"/>
      <sheetName val="КП_Прим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Полигон_-_ИЭИ_1"/>
      <sheetName val="3труба_(П)1"/>
      <sheetName val="Объемы_работ_по_ПВ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Таблица_51"/>
      <sheetName val="Таблица_31"/>
      <sheetName val="1_401_21"/>
      <sheetName val="Source_lists1"/>
      <sheetName val="PO_Data1"/>
      <sheetName val="См_3_АСУ1"/>
      <sheetName val="лч_и_кам1"/>
      <sheetName val="Акт_выбора1"/>
      <sheetName val="Сводная_1"/>
      <sheetName val="7_ТХ_Сети_(кор)1"/>
      <sheetName val="Tier_3112081"/>
      <sheetName val="исключ_ЭХЗ1"/>
      <sheetName val="Раб_АУ1"/>
      <sheetName val="См_№7_Эл_1"/>
      <sheetName val="См_№8_Пож_1"/>
      <sheetName val="См_№3_ВиК1"/>
      <sheetName val="Сметы_за_сопровождение1"/>
      <sheetName val="КБК_ДПК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ТЗ_АСУ-11"/>
      <sheetName val="3_Сл_-структура_затрат1"/>
      <sheetName val="ПС_110_кВ_(доп)1"/>
      <sheetName val="Бл_электр_1"/>
      <sheetName val="См_2_Шатурс_сети__проект_работ1"/>
      <sheetName val="Форма 9"/>
      <sheetName val="Форма 10"/>
      <sheetName val="АРХ гл.1"/>
      <sheetName val="Исх1"/>
      <sheetName val="Обложка"/>
      <sheetName val="Содержание тома"/>
      <sheetName val="01-01-01 "/>
      <sheetName val="02-01-01.1 "/>
      <sheetName val="02-01-01.2"/>
      <sheetName val="02-01-02.1"/>
      <sheetName val="02-01-02.2"/>
      <sheetName val="02-01-03.1 "/>
      <sheetName val="02-01-03.2 "/>
      <sheetName val="02-01-04  "/>
      <sheetName val="01-01-05"/>
      <sheetName val="02-01-06.1 "/>
      <sheetName val="02-01-06.2 "/>
      <sheetName val="02-01-07 "/>
      <sheetName val="02-01-08 "/>
      <sheetName val="02-01-09 "/>
      <sheetName val="02-01-10.1"/>
      <sheetName val="02-01-10.2"/>
      <sheetName val="02-01-11 "/>
      <sheetName val="02-01-12 "/>
      <sheetName val="02-01-13 "/>
      <sheetName val="02-01-15 "/>
      <sheetName val="02-01-16 "/>
      <sheetName val="02-01-17.1"/>
      <sheetName val="02-01-17.2 "/>
      <sheetName val="02-01-18.1."/>
      <sheetName val="02-01-18.2"/>
      <sheetName val="02-01-19.1 "/>
      <sheetName val="02-01-19.2 "/>
      <sheetName val="02-01-20"/>
      <sheetName val="02-01-21.1"/>
      <sheetName val="02-01-22 "/>
      <sheetName val="02-01-23"/>
      <sheetName val="02-01-21.2"/>
      <sheetName val="02-01-24"/>
      <sheetName val="09-01-02"/>
      <sheetName val="02-01-25"/>
      <sheetName val="02-01-26 "/>
      <sheetName val="02-01-27"/>
      <sheetName val="02-01-28."/>
      <sheetName val="02-01-29."/>
      <sheetName val="02-01-30"/>
      <sheetName val="02-01-31 "/>
      <sheetName val="02-01-32 "/>
      <sheetName val="02-01-33"/>
      <sheetName val="02-01-34."/>
      <sheetName val="02-01-35"/>
      <sheetName val="02-01-36"/>
      <sheetName val="04-01-01 "/>
      <sheetName val="07-01-01 "/>
      <sheetName val="09-01-01 "/>
      <sheetName val="09-01-03"/>
      <sheetName val="09-01-04"/>
      <sheetName val="09-01-05"/>
      <sheetName val="09-01-06"/>
      <sheetName val="09-01-07"/>
      <sheetName val="09-01-08"/>
      <sheetName val="02-01-34"/>
      <sheetName val="02-01-33 (2)"/>
      <sheetName val="02-01-32"/>
      <sheetName val="02-01-28"/>
      <sheetName val="02-01-26"/>
      <sheetName val="02-01-01.1"/>
      <sheetName val="02-01-03.2"/>
      <sheetName val="02-01-04 "/>
      <sheetName val="02-01-06.1"/>
      <sheetName val="02-01-06.2"/>
      <sheetName val="02-01-18.1"/>
      <sheetName val="02-01-23 "/>
      <sheetName val="Исх. данные"/>
      <sheetName val="ОбмОбслЗемОд"/>
      <sheetName val="Смета 2 эл.монтаж"/>
      <sheetName val="Смета 1 общестроит"/>
      <sheetName val="Коэффициенты"/>
      <sheetName val="Настройки"/>
      <sheetName val="7"/>
      <sheetName val="Локальная смета 6-3-2"/>
      <sheetName val="Производство электроэнергии"/>
      <sheetName val="Т11"/>
      <sheetName val="Т12"/>
      <sheetName val="Т7"/>
      <sheetName val="Список_объектов"/>
      <sheetName val="РС"/>
      <sheetName val="1.1"/>
      <sheetName val="1.2-1"/>
      <sheetName val="1.2-2"/>
      <sheetName val="1.2-3"/>
      <sheetName val="1.2-4"/>
      <sheetName val="1.2-5"/>
      <sheetName val="1.3.1"/>
      <sheetName val="1.3.2"/>
      <sheetName val="1.3.3"/>
      <sheetName val="1.4.1.1"/>
      <sheetName val="1.4.1.2"/>
      <sheetName val="1.4.1.3"/>
      <sheetName val="1.4.1.5"/>
      <sheetName val="1.5"/>
      <sheetName val="№2.1"/>
      <sheetName val="№2.2-1"/>
      <sheetName val="№2.2-2"/>
      <sheetName val="№2.2-3 "/>
      <sheetName val="2.2-5 "/>
      <sheetName val="№2.3.1"/>
      <sheetName val="№2.3.2"/>
      <sheetName val="2.3.3"/>
      <sheetName val="2.4.1.1"/>
      <sheetName val="2.4.1.3"/>
      <sheetName val="№3.1"/>
      <sheetName val="№3.2-1"/>
      <sheetName val="№3.2-2"/>
      <sheetName val="№3.2-3"/>
      <sheetName val="3.2-5 "/>
      <sheetName val="3.3.1"/>
      <sheetName val="3.3.2"/>
      <sheetName val="3.3.3"/>
      <sheetName val="3.4.1.3"/>
      <sheetName val="2.6"/>
      <sheetName val="2.7"/>
      <sheetName val="4.1"/>
      <sheetName val="4.2"/>
      <sheetName val="4.3"/>
      <sheetName val="4.4"/>
      <sheetName val="4.5"/>
      <sheetName val="4.6"/>
      <sheetName val="4.7"/>
      <sheetName val="4.9"/>
      <sheetName val="4.10"/>
      <sheetName val="4.10 (3)"/>
      <sheetName val="4.10 (2)"/>
      <sheetName val="4.11"/>
      <sheetName val="4.12"/>
      <sheetName val="4.13"/>
      <sheetName val="4.14"/>
      <sheetName val="4.15"/>
      <sheetName val="4.16"/>
      <sheetName val="4.17"/>
      <sheetName val="4.18"/>
      <sheetName val="4.19"/>
      <sheetName val="5.1"/>
      <sheetName val="5.2"/>
      <sheetName val="5.3"/>
      <sheetName val="5.4"/>
      <sheetName val="5.5"/>
      <sheetName val="5.6"/>
      <sheetName val="5.7"/>
      <sheetName val="5.8"/>
      <sheetName val="Настройка"/>
      <sheetName val="База ВОП"/>
      <sheetName val="База ПИР"/>
      <sheetName val="2.2"/>
      <sheetName val="2.3"/>
      <sheetName val="2.3.2"/>
      <sheetName val="2.4"/>
      <sheetName val="2.5"/>
      <sheetName val=" Ком"/>
      <sheetName val="2.3.лаб"/>
      <sheetName val="3.1земля"/>
      <sheetName val="6.1-7.1"/>
      <sheetName val="рекульт"/>
      <sheetName val="ГО и ЧС"/>
      <sheetName val="ДПБ"/>
      <sheetName val="№3"/>
      <sheetName val="№1 СИД"/>
      <sheetName val="№2 Ком дьяк"/>
      <sheetName val="№3.2"/>
      <sheetName val="№3.3"/>
      <sheetName val="СВ смета"/>
      <sheetName val="№3.4"/>
      <sheetName val="№4 ПДЛУ и ЗУ"/>
      <sheetName val="№5 ППиМТ"/>
      <sheetName val="№6.1 ТГВ"/>
      <sheetName val="№6.2 ЭХЗ"/>
      <sheetName val="№6.3 ЭС (согл )"/>
      <sheetName val="№6.4 КИП"/>
      <sheetName val="№6.5 Согл (КИП) "/>
      <sheetName val="№6.6 МЕО "/>
      <sheetName val="№6.7 ПожБ (ПД)"/>
      <sheetName val="№6.8 Пром без (ПД)"/>
      <sheetName val="№6.9 эк аспект"/>
      <sheetName val="№6.10 ОВОС"/>
      <sheetName val="№6.11 отвод"/>
      <sheetName val="№6.12 рекул"/>
      <sheetName val="№6.13 отход"/>
      <sheetName val="№6.14 выброс"/>
      <sheetName val="№6.15 ИБ (ПД)"/>
      <sheetName val="№6.16 ИБ (РД)"/>
      <sheetName val="Расч(подряд)"/>
      <sheetName val="Акты"/>
      <sheetName val="ЛС_БИ"/>
      <sheetName val="1-1"/>
      <sheetName val="1-2"/>
      <sheetName val="1-4"/>
      <sheetName val="изм2-1"/>
      <sheetName val="2-2"/>
      <sheetName val="2-3"/>
      <sheetName val="изм7-1"/>
      <sheetName val="изм9-1"/>
      <sheetName val="проектные роли"/>
      <sheetName val="Промер глуб"/>
      <sheetName val="Расчет №1.1"/>
      <sheetName val="Расчет №2.1"/>
      <sheetName val="ЕТС_(ф)"/>
      <sheetName val="ИД_СМР"/>
      <sheetName val="Вспом_"/>
      <sheetName val="2_Геология"/>
      <sheetName val="Объем_работ"/>
      <sheetName val="Виды_работ_АСО"/>
      <sheetName val="таблица_руко_1"/>
      <sheetName val="ФОТ_для_смет"/>
      <sheetName val="таблица_руко_"/>
      <sheetName val="Исх__данные"/>
      <sheetName val="Main_list"/>
      <sheetName val="ПД-2_2"/>
      <sheetName val="1_14"/>
      <sheetName val="1_7"/>
      <sheetName val="Промер_глуб"/>
      <sheetName val="Смета180"/>
      <sheetName val="ДКСС от МПС"/>
      <sheetName val="СметаСводная п54"/>
      <sheetName val="Свод2006"/>
      <sheetName val="1 кв"/>
      <sheetName val="таблица_руко "/>
      <sheetName val="ОП쌅"/>
      <sheetName val="ОП쌉"/>
      <sheetName val="сводная_(2)"/>
      <sheetName val="автоматизация_РД"/>
      <sheetName val="Смета_7"/>
      <sheetName val="выборка_"/>
      <sheetName val="Объем_работ1"/>
      <sheetName val="Виды_работ_АСО1"/>
      <sheetName val="таблица_руко_2"/>
      <sheetName val="ИД_СМР1"/>
      <sheetName val="сводная_(2)1"/>
      <sheetName val="автоматизация_РД1"/>
      <sheetName val="Смета_71"/>
      <sheetName val="выборка_1"/>
      <sheetName val="эл_химз_5"/>
      <sheetName val="геология_5"/>
      <sheetName val="Коэфф1_4"/>
      <sheetName val="Прайс_лист4"/>
      <sheetName val="Данные_для_расчёта_сметы4"/>
      <sheetName val="См_1_наруж_водопровод4"/>
      <sheetName val="свод_24"/>
      <sheetName val="Разработка_проекта4"/>
      <sheetName val="КП_НовоКов4"/>
      <sheetName val="СметаСводная_1_оч4"/>
      <sheetName val="Переменные_и_константы3"/>
      <sheetName val="СМЕТА_проект3"/>
      <sheetName val="Пример_расчета4"/>
      <sheetName val="свод_(2)3"/>
      <sheetName val="Калплан_ОИ2_Макм_крестики3"/>
      <sheetName val="к_84-к_834"/>
      <sheetName val="6_145"/>
      <sheetName val="6_3_15"/>
      <sheetName val="6_205"/>
      <sheetName val="6_4_15"/>
      <sheetName val="6_11_1__сторонние5"/>
      <sheetName val="8_14_КР_(списание)ОПСТИКР5"/>
      <sheetName val="6_14_КР4"/>
      <sheetName val="Текущие_цены4"/>
      <sheetName val="Зап-3-_СЦБ4"/>
      <sheetName val="СметаСводная_Рыб4"/>
      <sheetName val="отчет_эл_эн__20004"/>
      <sheetName val="13_13"/>
      <sheetName val="6_33"/>
      <sheetName val="6_73"/>
      <sheetName val="6_3_1_33"/>
      <sheetName val="КП_(2)3"/>
      <sheetName val="свод_33"/>
      <sheetName val="Смета2_проект__раб_4"/>
      <sheetName val="Смета_14"/>
      <sheetName val="Production_and_Spend3"/>
      <sheetName val="1_33"/>
      <sheetName val="К_рын3"/>
      <sheetName val="Сводная_смета3"/>
      <sheetName val="СметаСводная_павильон3"/>
      <sheetName val="Св__смета3"/>
      <sheetName val="РБС_ИЗМ13"/>
      <sheetName val="СметаСводная_снег3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3"/>
      <sheetName val="Таблица_4_АСУТП3"/>
      <sheetName val="ст_ГТМ3"/>
      <sheetName val="ПДР_ООО_&quot;Юкос_ФБЦ&quot;3"/>
      <sheetName val="исходные_данные3"/>
      <sheetName val="расчетные_таблицы3"/>
      <sheetName val="Амур_ДОН3"/>
      <sheetName val="кп_ГК3"/>
      <sheetName val="Справочные_данные3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4"/>
      <sheetName val="ПСБ_-_ОЭ4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3"/>
      <sheetName val="ресурсная_вед_3"/>
      <sheetName val="р_Волхов3"/>
      <sheetName val="КП_к_ГК3"/>
      <sheetName val="изыскания_23"/>
      <sheetName val="Калплан_Кра3"/>
      <sheetName val="Смета_терзем2"/>
      <sheetName val="Пояснение_2"/>
      <sheetName val="3_13"/>
      <sheetName val="Коммерческие_расходы3"/>
      <sheetName val="смета_2_проект__работы2"/>
      <sheetName val="СтрЗапасов_(2)2"/>
      <sheetName val="НМ_расчеты2"/>
      <sheetName val="СС_замеч_с_ответами3"/>
      <sheetName val="УП__2004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в_работу3"/>
      <sheetName val="20_Кредиты_краткосрочные3"/>
      <sheetName val="Полигон_-_ИЭИ_2"/>
      <sheetName val="Кал_план_Жукова_даты_-_не_надо2"/>
      <sheetName val="Баланс_(Ф1)2"/>
      <sheetName val="Общая_часть2"/>
      <sheetName val="Табл_53"/>
      <sheetName val="Табл_23"/>
      <sheetName val="См_№3_ОПР2"/>
      <sheetName val="см_№6_АВЗУ_и_ГПЗУ2"/>
      <sheetName val="КП_к_снег_Рыбинская3"/>
      <sheetName val="PwC_Copies_from_old_models_--&gt;2"/>
      <sheetName val="Сравнение_ДПН_факт_06-072"/>
      <sheetName val="см_№1_1_Геодезические_работы_2"/>
      <sheetName val="см_№1_4_Экология_2"/>
      <sheetName val="Input_Assumptions2"/>
      <sheetName val="2_2_3"/>
      <sheetName val="Расчет_курса2"/>
      <sheetName val="АСУ_ТП_1_этап_ПД2"/>
      <sheetName val="Перечень_Заказчиков3"/>
      <sheetName val="Opex_personnel_(Term_facs)3"/>
      <sheetName val="Капитальные_затраты3"/>
      <sheetName val="Коэф_КВ2"/>
      <sheetName val="кп_(3)2"/>
      <sheetName val="6_11_новый3"/>
      <sheetName val="матер_2"/>
      <sheetName val="КП_Прим_(3)2"/>
      <sheetName val="фонтан_разбитый22"/>
      <sheetName val="Смета_3_Гидролог2"/>
      <sheetName val="Записка_СЦБ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Таблица_52"/>
      <sheetName val="Таблица_32"/>
      <sheetName val="3труба_(П)2"/>
      <sheetName val="Объемы_работ_по_ПВ2"/>
      <sheetName val="лч_и_кам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1_401_22"/>
      <sheetName val="Source_lists2"/>
      <sheetName val="PO_Data2"/>
      <sheetName val="См_3_АСУ2"/>
      <sheetName val="СметаСво죿鱛䰀鱞䌀펁ԯ_x0000_缀"/>
      <sheetName val="СС1"/>
      <sheetName val="SENSITIVITY"/>
      <sheetName val="сммашбур"/>
      <sheetName val="материалы Портовая"/>
      <sheetName val="кап_ремонт"/>
      <sheetName val="СВ_2"/>
      <sheetName val="1_2_"/>
      <sheetName val="РАСПРЕД_ПО_ПРОЦЕСС"/>
      <sheetName val="Приложение_2"/>
      <sheetName val="Исх_"/>
      <sheetName val="Ограничения_шаблон"/>
      <sheetName val="Причины_отклонений"/>
      <sheetName val="Статус_работы"/>
      <sheetName val="Уровень_графика"/>
      <sheetName val="выборка_раб"/>
      <sheetName val="Смета 3 Гидроло_x0010_"/>
      <sheetName val="PLиюль04"/>
      <sheetName val="PL СКР"/>
      <sheetName val="Таблица"/>
      <sheetName val="rankout"/>
      <sheetName val="ИД_ПНР"/>
      <sheetName val="см_5_ОДД_"/>
      <sheetName val="аванс_по_ОС"/>
      <sheetName val="Авансы_выданные"/>
      <sheetName val="Кред__задолж_"/>
      <sheetName val="2_Геология1"/>
      <sheetName val="ФОТ_для_смет1"/>
      <sheetName val="Main_list1"/>
      <sheetName val="ПД-2_21"/>
      <sheetName val="1_141"/>
      <sheetName val="1_71"/>
      <sheetName val="Вспом_1"/>
      <sheetName val="ЕТС_(ф)1"/>
      <sheetName val="Акт_выполненных_работ_46"/>
      <sheetName val="анализ_2003_2004исполнение_МТО"/>
      <sheetName val="Технический_лист"/>
      <sheetName val="09-01"/>
      <sheetName val="09-02"/>
      <sheetName val="09-03"/>
      <sheetName val="09-04"/>
      <sheetName val="09-05"/>
      <sheetName val="эл_химз_6"/>
      <sheetName val="геология_6"/>
      <sheetName val="Коэфф1_5"/>
      <sheetName val="Прайс_лист5"/>
      <sheetName val="Данные_для_расчёта_сметы5"/>
      <sheetName val="См_1_наруж_водопровод5"/>
      <sheetName val="свод_25"/>
      <sheetName val="Разработка_проекта5"/>
      <sheetName val="КП_НовоКов5"/>
      <sheetName val="СметаСводная_1_оч5"/>
      <sheetName val="Переменные_и_константы4"/>
      <sheetName val="СМЕТА_проект4"/>
      <sheetName val="Пример_расчета5"/>
      <sheetName val="свод_(2)4"/>
      <sheetName val="Калплан_ОИ2_Макм_крестики4"/>
      <sheetName val="к_84-к_835"/>
      <sheetName val="6_146"/>
      <sheetName val="6_3_16"/>
      <sheetName val="6_206"/>
      <sheetName val="6_4_16"/>
      <sheetName val="6_11_1__сторонние6"/>
      <sheetName val="8_14_КР_(списание)ОПСТИКР6"/>
      <sheetName val="6_14_КР5"/>
      <sheetName val="Текущие_цены5"/>
      <sheetName val="Зап-3-_СЦБ5"/>
      <sheetName val="СметаСводная_Рыб5"/>
      <sheetName val="отчет_эл_эн__20005"/>
      <sheetName val="13_14"/>
      <sheetName val="6_34"/>
      <sheetName val="6_74"/>
      <sheetName val="6_3_1_34"/>
      <sheetName val="КП_(2)4"/>
      <sheetName val="свод_34"/>
      <sheetName val="Смета2_проект__раб_5"/>
      <sheetName val="Смета_15"/>
      <sheetName val="Production_and_Spend4"/>
      <sheetName val="1_34"/>
      <sheetName val="К_рын4"/>
      <sheetName val="Сводная_смета4"/>
      <sheetName val="СметаСводная_павильон4"/>
      <sheetName val="Св__смета4"/>
      <sheetName val="РБС_ИЗМ14"/>
      <sheetName val="СметаСводная_снег4"/>
      <sheetName val="Лист_опроса4"/>
      <sheetName val="Исполнение__освоение_по_закупк4"/>
      <sheetName val="Исполнение_для_Ускова4"/>
      <sheetName val="Выборка_по_отсыпкам4"/>
      <sheetName val="ИП__отсыпки_4"/>
      <sheetName val="ИП__отсыпки_ФОТ_диз_т_4"/>
      <sheetName val="ИП__отсыпки___выборка_4"/>
      <sheetName val="Исполнение_по_оборуд_4"/>
      <sheetName val="Исполнение_по_оборуд___2_4"/>
      <sheetName val="Исполнение_сжато4"/>
      <sheetName val="Форма_для_бурения4"/>
      <sheetName val="Форма_для_КС4"/>
      <sheetName val="Форма_для_ГР4"/>
      <sheetName val="Смета_1свод4"/>
      <sheetName val="таблица_руководству4"/>
      <sheetName val="Суточная_добыча_за_неделю4"/>
      <sheetName val="Прибыль_опл4"/>
      <sheetName val="№5_СУБ_Инж_защ4"/>
      <sheetName val="HP_и_оргтехника4"/>
      <sheetName val="Таблица_24"/>
      <sheetName val="Таблица_4_АСУТП4"/>
      <sheetName val="ст_ГТМ4"/>
      <sheetName val="ПДР_ООО_&quot;Юкос_ФБЦ&quot;4"/>
      <sheetName val="исходные_данные4"/>
      <sheetName val="расчетные_таблицы4"/>
      <sheetName val="Амур_ДОН4"/>
      <sheetName val="кп_ГК4"/>
      <sheetName val="Справочные_данные4"/>
      <sheetName val="Б_Сатка4"/>
      <sheetName val="справ_5"/>
      <sheetName val="Перечень_ИУ4"/>
      <sheetName val="3_1_ТХ4"/>
      <sheetName val="СметаСводная_Колпино4"/>
      <sheetName val="3_54"/>
      <sheetName val="суб_подряд5"/>
      <sheetName val="ПСБ_-_ОЭ5"/>
      <sheetName val="Смета_24"/>
      <sheetName val="Ачинский_НПЗ4"/>
      <sheetName val="См3_СЦБ-зап4"/>
      <sheetName val="Хаттон_90_90_Femco4"/>
      <sheetName val="свод_общ4"/>
      <sheetName val="Смета_5_2__Кусты25,29,31,654"/>
      <sheetName val="смета_СИД4"/>
      <sheetName val="ресурсная_вед_4"/>
      <sheetName val="р_Волхов4"/>
      <sheetName val="КП_к_ГК4"/>
      <sheetName val="изыскания_24"/>
      <sheetName val="Калплан_Кра4"/>
      <sheetName val="Смета_терзем3"/>
      <sheetName val="Пояснение_3"/>
      <sheetName val="3_14"/>
      <sheetName val="Коммерческие_расходы4"/>
      <sheetName val="смета_2_проект__работы3"/>
      <sheetName val="СтрЗапасов_(2)3"/>
      <sheetName val="НМ_расчеты3"/>
      <sheetName val="СС_замеч_с_ответами4"/>
      <sheetName val="УП__20044"/>
      <sheetName val="3_24"/>
      <sheetName val="3_34"/>
      <sheetName val="Р2_14"/>
      <sheetName val="Р2_24"/>
      <sheetName val="Удельные(проф_)4"/>
      <sheetName val="Константы_и_результаты4"/>
      <sheetName val="расчет_№34"/>
      <sheetName val="в_работу4"/>
      <sheetName val="20_Кредиты_краткосрочные4"/>
      <sheetName val="Полигон_-_ИЭИ_3"/>
      <sheetName val="Кал_план_Жукова_даты_-_не_надо3"/>
      <sheetName val="Баланс_(Ф1)3"/>
      <sheetName val="Общая_часть3"/>
      <sheetName val="Табл_54"/>
      <sheetName val="Табл_24"/>
      <sheetName val="См_№3_ОПР3"/>
      <sheetName val="см_№6_АВЗУ_и_ГПЗУ3"/>
      <sheetName val="КП_к_снег_Рыбинская4"/>
      <sheetName val="PwC_Copies_from_old_models_--&gt;3"/>
      <sheetName val="Сравнение_ДПН_факт_06-073"/>
      <sheetName val="см_№1_1_Геодезические_работы_3"/>
      <sheetName val="см_№1_4_Экология_3"/>
      <sheetName val="Input_Assumptions3"/>
      <sheetName val="2_2_4"/>
      <sheetName val="Расчет_курса3"/>
      <sheetName val="АСУ_ТП_1_этап_ПД3"/>
      <sheetName val="Перечень_Заказчиков4"/>
      <sheetName val="Opex_personnel_(Term_facs)4"/>
      <sheetName val="Капитальные_затраты4"/>
      <sheetName val="Коэф_КВ3"/>
      <sheetName val="кп_(3)3"/>
      <sheetName val="6_11_новый4"/>
      <sheetName val="матер_3"/>
      <sheetName val="КП_Прим_(3)3"/>
      <sheetName val="фонтан_разбитый23"/>
      <sheetName val="Смета_3_Гидролог3"/>
      <sheetName val="Записка_СЦБ3"/>
      <sheetName val="РС_3"/>
      <sheetName val="Курс_доллара3"/>
      <sheetName val="Календарь_новый3"/>
      <sheetName val="Смета_№_1_ИИ_линия3"/>
      <sheetName val="Дополнительные_параметры3"/>
      <sheetName val="Свод_объем3"/>
      <sheetName val="Дог_цена3"/>
      <sheetName val="выборка_на22_июня3"/>
      <sheetName val="Таблица_53"/>
      <sheetName val="Таблица_33"/>
      <sheetName val="3труба_(П)3"/>
      <sheetName val="Объемы_работ_по_ПВ3"/>
      <sheetName val="лч_и_кам3"/>
      <sheetName val="р_Нева4"/>
      <sheetName val="р_Молога4"/>
      <sheetName val="18_рек_Ю-Х4"/>
      <sheetName val="нпс_Палкино4"/>
      <sheetName val="Россия_-_Китай4"/>
      <sheetName val="КМ_210-2384"/>
      <sheetName val="БТС-2_км_405-4594"/>
      <sheetName val="БТС-2_км_405-4534"/>
      <sheetName val="БТС-2_км_313-3524"/>
      <sheetName val="БТС-2_км326-3524"/>
      <sheetName val="Улейма_И4"/>
      <sheetName val="Белая_УБКА4"/>
      <sheetName val="км_72-75р_Левоннька4"/>
      <sheetName val="киенгоп-н_Челны_км_104-2064"/>
      <sheetName val="ВЛ_Урдома4"/>
      <sheetName val="Вл_Микунь_Урдома4"/>
      <sheetName val="ВЛ_Синдор-Микунь4"/>
      <sheetName val="Тон_Чермасан4"/>
      <sheetName val="Трасса_км_16-1474"/>
      <sheetName val="трасса_0-764"/>
      <sheetName val="Колва_784"/>
      <sheetName val="Гидрология__р_Колва_км_384"/>
      <sheetName val="ПСП_4"/>
      <sheetName val="Новая_сводка_(до_бюджета)_(2)5"/>
      <sheetName val="Что_пришло5"/>
      <sheetName val="влад-таблица_(2)5"/>
      <sheetName val="Новая_сводка_(до_бюджета)5"/>
      <sheetName val="Новая_сводка5"/>
      <sheetName val="Общие_расходы5"/>
      <sheetName val="Новая_сводка_(по_бюджету)5"/>
      <sheetName val="Íîâàÿ_ñâîäêà_(äî_áþäæåòà)_(2)5"/>
      <sheetName val="×òî_ïðèøëî5"/>
      <sheetName val="âëàä-òàáëèöà_(2)5"/>
      <sheetName val="Íîâàÿ_ñâîäêà_(äî_áþäæåòà)5"/>
      <sheetName val="Íîâàÿ_ñâîäêà5"/>
      <sheetName val="Îáùèå_ðàñõîäû5"/>
      <sheetName val="Íîâàÿ_ñâîäêà_(ïî_áþäæåòó)5"/>
      <sheetName val="6_10_15"/>
      <sheetName val="6_7_3_ТН5"/>
      <sheetName val="6_16"/>
      <sheetName val="6_52-свод4"/>
      <sheetName val="ДДС_(Форма_№3)3"/>
      <sheetName val="1_401_23"/>
      <sheetName val="Source_lists3"/>
      <sheetName val="PO_Data3"/>
      <sheetName val="См_3_АСУ3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Раб_АУ2"/>
      <sheetName val="Сметы_за_сопровождение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Бл_электр_2"/>
      <sheetName val="исключ_ЭХЗ2"/>
      <sheetName val="КБК_ДПК2"/>
      <sheetName val="См_2_Шатурс_сети__проект_работ2"/>
      <sheetName val="ПС_110_кВ_(доп)2"/>
      <sheetName val="ТЗ_АСУ-12"/>
      <sheetName val="3_Сл_-структура_затрат2"/>
      <sheetName val="Объем_работ2"/>
      <sheetName val="Виды_работ_АСО2"/>
      <sheetName val="таблица_руко_3"/>
      <sheetName val="ИД_СМР2"/>
      <sheetName val="сводная_(2)2"/>
      <sheetName val="автоматизация_РД2"/>
      <sheetName val="Смета_72"/>
      <sheetName val="выборка_2"/>
      <sheetName val="эл_химз_7"/>
      <sheetName val="геология_7"/>
      <sheetName val="6_147"/>
      <sheetName val="6_3_17"/>
      <sheetName val="6_207"/>
      <sheetName val="6_4_17"/>
      <sheetName val="6_11_1__сторонние7"/>
      <sheetName val="8_14_КР_(списание)ОПСТИКР7"/>
      <sheetName val="6_14_КР6"/>
      <sheetName val="Данные_для_расчёта_сметы6"/>
      <sheetName val="суб_подряд6"/>
      <sheetName val="ПСБ_-_ОЭ6"/>
      <sheetName val="См_1_наруж_водопровод6"/>
      <sheetName val="Коэфф1_6"/>
      <sheetName val="Прайс_лист6"/>
      <sheetName val="свод_26"/>
      <sheetName val="Разработка_проекта6"/>
      <sheetName val="КП_НовоКов6"/>
      <sheetName val="СметаСводная_1_оч6"/>
      <sheetName val="Переменные_и_константы5"/>
      <sheetName val="Смета2_проект__раб_6"/>
      <sheetName val="Зап-3-_СЦБ6"/>
      <sheetName val="Production_and_Spend5"/>
      <sheetName val="Пример_расчета6"/>
      <sheetName val="СметаСводная_Рыб6"/>
      <sheetName val="1_35"/>
      <sheetName val="К_рын5"/>
      <sheetName val="Сводная_смета5"/>
      <sheetName val="Пояснение_4"/>
      <sheetName val="ПДР_ООО_&quot;Юкос_ФБЦ&quot;5"/>
      <sheetName val="Прибыль_опл5"/>
      <sheetName val="СМЕТА_проект5"/>
      <sheetName val="3_15"/>
      <sheetName val="Коммерческие_расходы5"/>
      <sheetName val="13_15"/>
      <sheetName val="исходные_данные5"/>
      <sheetName val="расчетные_таблицы5"/>
      <sheetName val="к_84-к_836"/>
      <sheetName val="Лист_опроса5"/>
      <sheetName val="СметаСводная_Колпино5"/>
      <sheetName val="HP_и_оргтехника5"/>
      <sheetName val="справ_6"/>
      <sheetName val="СметаСводная_снег5"/>
      <sheetName val="СметаСводная_павильон5"/>
      <sheetName val="Перечень_ИУ5"/>
      <sheetName val="ст_ГТМ5"/>
      <sheetName val="таблица_руководству5"/>
      <sheetName val="Суточная_добыча_за_неделю5"/>
      <sheetName val="Хаттон_90_90_Femco5"/>
      <sheetName val="Таблица_4_АСУТП5"/>
      <sheetName val="Смета_5_2__Кусты25,29,31,655"/>
      <sheetName val="свод_общ5"/>
      <sheetName val="Смета_1свод5"/>
      <sheetName val="№5_СУБ_Инж_защ5"/>
      <sheetName val="Смета_25"/>
      <sheetName val="Текущие_цены6"/>
      <sheetName val="отчет_эл_эн__20006"/>
      <sheetName val="3_1_ТХ5"/>
      <sheetName val="свод_(2)5"/>
      <sheetName val="Калплан_ОИ2_Макм_крестики5"/>
      <sheetName val="6_35"/>
      <sheetName val="6_75"/>
      <sheetName val="6_3_1_35"/>
      <sheetName val="КП_(2)5"/>
      <sheetName val="свод_35"/>
      <sheetName val="Смета_16"/>
      <sheetName val="Св__смета5"/>
      <sheetName val="РБС_ИЗМ15"/>
      <sheetName val="Исполнение__освоение_по_закупк5"/>
      <sheetName val="Исполнение_для_Ускова5"/>
      <sheetName val="Выборка_по_отсыпкам5"/>
      <sheetName val="ИП__отсыпки_5"/>
      <sheetName val="ИП__отсыпки_ФОТ_диз_т_5"/>
      <sheetName val="ИП__отсыпки___выборка_5"/>
      <sheetName val="Исполнение_по_оборуд_5"/>
      <sheetName val="Исполнение_по_оборуд___2_5"/>
      <sheetName val="Исполнение_сжато5"/>
      <sheetName val="Форма_для_бурения5"/>
      <sheetName val="Форма_для_КС5"/>
      <sheetName val="Форма_для_ГР5"/>
      <sheetName val="Таблица_25"/>
      <sheetName val="Амур_ДОН5"/>
      <sheetName val="кп_ГК5"/>
      <sheetName val="Справочные_данные5"/>
      <sheetName val="Б_Сатка5"/>
      <sheetName val="3_55"/>
      <sheetName val="Ачинский_НПЗ5"/>
      <sheetName val="См3_СЦБ-зап5"/>
      <sheetName val="смета_СИД5"/>
      <sheetName val="ресурсная_вед_5"/>
      <sheetName val="р_Волхов5"/>
      <sheetName val="КП_к_ГК5"/>
      <sheetName val="изыскания_25"/>
      <sheetName val="Калплан_Кра5"/>
      <sheetName val="Смета_терзем4"/>
      <sheetName val="смета_2_проект__работы4"/>
      <sheetName val="СтрЗапасов_(2)4"/>
      <sheetName val="НМ_расчеты4"/>
      <sheetName val="СС_замеч_с_ответами5"/>
      <sheetName val="УП__20045"/>
      <sheetName val="3_25"/>
      <sheetName val="3_35"/>
      <sheetName val="Р2_15"/>
      <sheetName val="Р2_25"/>
      <sheetName val="Удельные(проф_)5"/>
      <sheetName val="Константы_и_результаты5"/>
      <sheetName val="расчет_№35"/>
      <sheetName val="в_работу5"/>
      <sheetName val="20_Кредиты_краткосрочные5"/>
      <sheetName val="Полигон_-_ИЭИ_4"/>
      <sheetName val="Кал_план_Жукова_даты_-_не_надо4"/>
      <sheetName val="Баланс_(Ф1)4"/>
      <sheetName val="Общая_часть4"/>
      <sheetName val="Табл_55"/>
      <sheetName val="Табл_25"/>
      <sheetName val="См_№3_ОПР4"/>
      <sheetName val="см_№6_АВЗУ_и_ГПЗУ4"/>
      <sheetName val="КП_к_снег_Рыбинская5"/>
      <sheetName val="PwC_Copies_from_old_models_--&gt;4"/>
      <sheetName val="Сравнение_ДПН_факт_06-074"/>
      <sheetName val="см_№1_1_Геодезические_работы_4"/>
      <sheetName val="см_№1_4_Экология_4"/>
      <sheetName val="Input_Assumptions4"/>
      <sheetName val="2_2_5"/>
      <sheetName val="Расчет_курса4"/>
      <sheetName val="АСУ_ТП_1_этап_ПД4"/>
      <sheetName val="Перечень_Заказчиков5"/>
      <sheetName val="Opex_personnel_(Term_facs)5"/>
      <sheetName val="Капитальные_затраты5"/>
      <sheetName val="Коэф_КВ4"/>
      <sheetName val="кп_(3)4"/>
      <sheetName val="6_11_новый5"/>
      <sheetName val="матер_4"/>
      <sheetName val="КП_Прим_(3)4"/>
      <sheetName val="фонтан_разбитый24"/>
      <sheetName val="Смета_3_Гидролог4"/>
      <sheetName val="Записка_СЦБ4"/>
      <sheetName val="РС_4"/>
      <sheetName val="Курс_доллара4"/>
      <sheetName val="Календарь_новый4"/>
      <sheetName val="Смета_№_1_ИИ_линия4"/>
      <sheetName val="Дополнительные_параметры4"/>
      <sheetName val="Свод_объем4"/>
      <sheetName val="Дог_цена4"/>
      <sheetName val="выборка_на22_июня4"/>
      <sheetName val="Таблица_54"/>
      <sheetName val="Таблица_34"/>
      <sheetName val="3труба_(П)4"/>
      <sheetName val="Объемы_работ_по_ПВ4"/>
      <sheetName val="лч_и_кам4"/>
      <sheetName val="р_Нева5"/>
      <sheetName val="р_Молога5"/>
      <sheetName val="18_рек_Ю-Х5"/>
      <sheetName val="нпс_Палкино5"/>
      <sheetName val="Россия_-_Китай5"/>
      <sheetName val="КМ_210-2385"/>
      <sheetName val="БТС-2_км_405-4595"/>
      <sheetName val="БТС-2_км_405-4535"/>
      <sheetName val="БТС-2_км_313-3525"/>
      <sheetName val="БТС-2_км326-3525"/>
      <sheetName val="Улейма_И5"/>
      <sheetName val="Белая_УБКА5"/>
      <sheetName val="км_72-75р_Левоннька5"/>
      <sheetName val="киенгоп-н_Челны_км_104-2065"/>
      <sheetName val="ВЛ_Урдома5"/>
      <sheetName val="Вл_Микунь_Урдома5"/>
      <sheetName val="ВЛ_Синдор-Микунь5"/>
      <sheetName val="Тон_Чермасан5"/>
      <sheetName val="Трасса_км_16-1475"/>
      <sheetName val="трасса_0-765"/>
      <sheetName val="Колва_785"/>
      <sheetName val="Гидрология__р_Колва_км_385"/>
      <sheetName val="ПСП_5"/>
      <sheetName val="Новая_сводка_(до_бюджета)_(2)6"/>
      <sheetName val="Что_пришло6"/>
      <sheetName val="влад-таблица_(2)6"/>
      <sheetName val="Новая_сводка_(до_бюджета)6"/>
      <sheetName val="Новая_сводка6"/>
      <sheetName val="Общие_расходы6"/>
      <sheetName val="Новая_сводка_(по_бюджету)6"/>
      <sheetName val="Íîâàÿ_ñâîäêà_(äî_áþäæåòà)_(2)6"/>
      <sheetName val="×òî_ïðèøëî6"/>
      <sheetName val="âëàä-òàáëèöà_(2)6"/>
      <sheetName val="Íîâàÿ_ñâîäêà_(äî_áþäæåòà)6"/>
      <sheetName val="Íîâàÿ_ñâîäêà6"/>
      <sheetName val="Îáùèå_ðàñõîäû6"/>
      <sheetName val="Íîâàÿ_ñâîäêà_(ïî_áþäæåòó)6"/>
      <sheetName val="6_10_16"/>
      <sheetName val="6_7_3_ТН6"/>
      <sheetName val="6_17"/>
      <sheetName val="6_52-свод5"/>
      <sheetName val="ДДС_(Форма_№3)4"/>
      <sheetName val="1_401_24"/>
      <sheetName val="Source_lists4"/>
      <sheetName val="PO_Data4"/>
      <sheetName val="См_3_АСУ4"/>
      <sheetName val="Сводная_3"/>
      <sheetName val="7_ТХ_Сети_(кор)3"/>
      <sheetName val="Tier_3112083"/>
      <sheetName val="Акт_выбора3"/>
      <sheetName val="См_№7_Эл_3"/>
      <sheetName val="См_№8_Пож_3"/>
      <sheetName val="См_№3_ВиК3"/>
      <sheetName val="Раб_АУ3"/>
      <sheetName val="Сметы_за_сопровождение3"/>
      <sheetName val="Смета_ТЗ_АСУ-163"/>
      <sheetName val="База_Геодезия3"/>
      <sheetName val="База_Геология3"/>
      <sheetName val="База_Геофизика3"/>
      <sheetName val="4_1_13"/>
      <sheetName val="исп_1_1_13"/>
      <sheetName val="База_Гидро3"/>
      <sheetName val="4_2_13"/>
      <sheetName val="исп_1_1_23"/>
      <sheetName val="Исп__смета_этап_1_1,_1_23"/>
      <sheetName val="Бл_электр_3"/>
      <sheetName val="исключ_ЭХЗ3"/>
      <sheetName val="КБК_ДПК3"/>
      <sheetName val="См_2_Шатурс_сети__проект_работ3"/>
      <sheetName val="ПС_110_кВ_(доп)3"/>
      <sheetName val="ТЗ_АСУ-13"/>
      <sheetName val="3_Сл_-структура_затрат3"/>
      <sheetName val="Объем_работ3"/>
      <sheetName val="Виды_работ_АСО3"/>
      <sheetName val="таблица_руко_4"/>
      <sheetName val="ИД_СМР3"/>
      <sheetName val="эл_химз_9"/>
      <sheetName val="геология_9"/>
      <sheetName val="Коэфф1_8"/>
      <sheetName val="Прайс_лист8"/>
      <sheetName val="Данные_для_расчёта_сметы8"/>
      <sheetName val="См_1_наруж_водопровод8"/>
      <sheetName val="свод_28"/>
      <sheetName val="Разработка_проекта8"/>
      <sheetName val="КП_НовоКов8"/>
      <sheetName val="СметаСводная_1_оч8"/>
      <sheetName val="Переменные_и_константы7"/>
      <sheetName val="СМЕТА_проект7"/>
      <sheetName val="Пример_расчета8"/>
      <sheetName val="свод_(2)7"/>
      <sheetName val="Калплан_ОИ2_Макм_крестики7"/>
      <sheetName val="к_84-к_838"/>
      <sheetName val="6_149"/>
      <sheetName val="6_3_19"/>
      <sheetName val="6_209"/>
      <sheetName val="6_4_19"/>
      <sheetName val="6_11_1__сторонние9"/>
      <sheetName val="8_14_КР_(списание)ОПСТИКР9"/>
      <sheetName val="6_14_КР8"/>
      <sheetName val="Текущие_цены8"/>
      <sheetName val="Зап-3-_СЦБ8"/>
      <sheetName val="СметаСводная_Рыб8"/>
      <sheetName val="отчет_эл_эн__20008"/>
      <sheetName val="13_17"/>
      <sheetName val="6_37"/>
      <sheetName val="6_77"/>
      <sheetName val="6_3_1_37"/>
      <sheetName val="КП_(2)7"/>
      <sheetName val="свод_37"/>
      <sheetName val="Смета2_проект__раб_8"/>
      <sheetName val="Смета_18"/>
      <sheetName val="Production_and_Spend7"/>
      <sheetName val="1_37"/>
      <sheetName val="К_рын7"/>
      <sheetName val="Сводная_смета7"/>
      <sheetName val="СметаСводная_павильон7"/>
      <sheetName val="Св__смета7"/>
      <sheetName val="РБС_ИЗМ17"/>
      <sheetName val="СметаСводная_снег7"/>
      <sheetName val="Лист_опроса7"/>
      <sheetName val="Исполнение__освоение_по_закупк7"/>
      <sheetName val="Исполнение_для_Ускова7"/>
      <sheetName val="Выборка_по_отсыпкам7"/>
      <sheetName val="ИП__отсыпки_7"/>
      <sheetName val="ИП__отсыпки_ФОТ_диз_т_7"/>
      <sheetName val="ИП__отсыпки___выборка_7"/>
      <sheetName val="Исполнение_по_оборуд_7"/>
      <sheetName val="Исполнение_по_оборуд___2_7"/>
      <sheetName val="Исполнение_сжато7"/>
      <sheetName val="Форма_для_бурения7"/>
      <sheetName val="Форма_для_КС7"/>
      <sheetName val="Форма_для_ГР7"/>
      <sheetName val="Смета_1свод7"/>
      <sheetName val="таблица_руководству7"/>
      <sheetName val="Суточная_добыча_за_неделю7"/>
      <sheetName val="Прибыль_опл7"/>
      <sheetName val="№5_СУБ_Инж_защ7"/>
      <sheetName val="HP_и_оргтехника7"/>
      <sheetName val="Таблица_27"/>
      <sheetName val="Таблица_4_АСУТП7"/>
      <sheetName val="ст_ГТМ7"/>
      <sheetName val="ПДР_ООО_&quot;Юкос_ФБЦ&quot;7"/>
      <sheetName val="исходные_данные7"/>
      <sheetName val="расчетные_таблицы7"/>
      <sheetName val="Амур_ДОН7"/>
      <sheetName val="кп_ГК7"/>
      <sheetName val="Справочные_данные7"/>
      <sheetName val="Б_Сатка7"/>
      <sheetName val="справ_8"/>
      <sheetName val="Перечень_ИУ7"/>
      <sheetName val="3_1_ТХ7"/>
      <sheetName val="СметаСводная_Колпино7"/>
      <sheetName val="3_57"/>
      <sheetName val="суб_подряд8"/>
      <sheetName val="ПСБ_-_ОЭ8"/>
      <sheetName val="Смета_27"/>
      <sheetName val="Ачинский_НПЗ7"/>
      <sheetName val="См3_СЦБ-зап7"/>
      <sheetName val="Хаттон_90_90_Femco7"/>
      <sheetName val="свод_общ7"/>
      <sheetName val="Смета_5_2__Кусты25,29,31,657"/>
      <sheetName val="смета_СИД7"/>
      <sheetName val="ресурсная_вед_7"/>
      <sheetName val="р_Волхов7"/>
      <sheetName val="КП_к_ГК7"/>
      <sheetName val="изыскания_27"/>
      <sheetName val="Калплан_Кра7"/>
      <sheetName val="Смета_терзем6"/>
      <sheetName val="Пояснение_6"/>
      <sheetName val="3_17"/>
      <sheetName val="Коммерческие_расходы7"/>
      <sheetName val="смета_2_проект__работы6"/>
      <sheetName val="СтрЗапасов_(2)6"/>
      <sheetName val="НМ_расчеты6"/>
      <sheetName val="СС_замеч_с_ответами7"/>
      <sheetName val="УП__20047"/>
      <sheetName val="3_27"/>
      <sheetName val="3_37"/>
      <sheetName val="Р2_17"/>
      <sheetName val="Р2_27"/>
      <sheetName val="Удельные(проф_)7"/>
      <sheetName val="Константы_и_результаты7"/>
      <sheetName val="расчет_№37"/>
      <sheetName val="в_работу7"/>
      <sheetName val="20_Кредиты_краткосрочные7"/>
      <sheetName val="Полигон_-_ИЭИ_6"/>
      <sheetName val="Кал_план_Жукова_даты_-_не_надо6"/>
      <sheetName val="Баланс_(Ф1)6"/>
      <sheetName val="Общая_часть6"/>
      <sheetName val="Табл_57"/>
      <sheetName val="Табл_27"/>
      <sheetName val="См_№3_ОПР6"/>
      <sheetName val="см_№6_АВЗУ_и_ГПЗУ6"/>
      <sheetName val="КП_к_снег_Рыбинская7"/>
      <sheetName val="PwC_Copies_from_old_models_--&gt;6"/>
      <sheetName val="Сравнение_ДПН_факт_06-076"/>
      <sheetName val="см_№1_1_Геодезические_работы_6"/>
      <sheetName val="см_№1_4_Экология_6"/>
      <sheetName val="Input_Assumptions6"/>
      <sheetName val="2_2_7"/>
      <sheetName val="Расчет_курса6"/>
      <sheetName val="АСУ_ТП_1_этап_ПД6"/>
      <sheetName val="Перечень_Заказчиков7"/>
      <sheetName val="Opex_personnel_(Term_facs)7"/>
      <sheetName val="Капитальные_затраты7"/>
      <sheetName val="Коэф_КВ6"/>
      <sheetName val="кп_(3)6"/>
      <sheetName val="6_11_новый7"/>
      <sheetName val="матер_6"/>
      <sheetName val="КП_Прим_(3)6"/>
      <sheetName val="фонтан_разбитый26"/>
      <sheetName val="Смета_3_Гидролог6"/>
      <sheetName val="Записка_СЦБ6"/>
      <sheetName val="РС_6"/>
      <sheetName val="Курс_доллара6"/>
      <sheetName val="Календарь_новый6"/>
      <sheetName val="Смета_№_1_ИИ_линия6"/>
      <sheetName val="Дополнительные_параметры6"/>
      <sheetName val="Свод_объем6"/>
      <sheetName val="Дог_цена6"/>
      <sheetName val="выборка_на22_июня6"/>
      <sheetName val="Таблица_56"/>
      <sheetName val="Таблица_36"/>
      <sheetName val="3труба_(П)6"/>
      <sheetName val="Объемы_работ_по_ПВ6"/>
      <sheetName val="лч_и_кам6"/>
      <sheetName val="р_Нева7"/>
      <sheetName val="р_Молога7"/>
      <sheetName val="18_рек_Ю-Х7"/>
      <sheetName val="нпс_Палкино7"/>
      <sheetName val="Россия_-_Китай7"/>
      <sheetName val="КМ_210-2387"/>
      <sheetName val="БТС-2_км_405-4597"/>
      <sheetName val="БТС-2_км_405-4537"/>
      <sheetName val="БТС-2_км_313-3527"/>
      <sheetName val="БТС-2_км326-3527"/>
      <sheetName val="Улейма_И7"/>
      <sheetName val="Белая_УБКА7"/>
      <sheetName val="км_72-75р_Левоннька7"/>
      <sheetName val="киенгоп-н_Челны_км_104-2067"/>
      <sheetName val="ВЛ_Урдома7"/>
      <sheetName val="Вл_Микунь_Урдома7"/>
      <sheetName val="ВЛ_Синдор-Микунь7"/>
      <sheetName val="Тон_Чермасан7"/>
      <sheetName val="Трасса_км_16-1477"/>
      <sheetName val="трасса_0-767"/>
      <sheetName val="Колва_787"/>
      <sheetName val="Гидрология__р_Колва_км_387"/>
      <sheetName val="ПСП_7"/>
      <sheetName val="Новая_сводка_(до_бюджета)_(2)8"/>
      <sheetName val="Что_пришло8"/>
      <sheetName val="влад-таблица_(2)8"/>
      <sheetName val="Новая_сводка_(до_бюджета)8"/>
      <sheetName val="Новая_сводка8"/>
      <sheetName val="Общие_расходы8"/>
      <sheetName val="Новая_сводка_(по_бюджету)8"/>
      <sheetName val="Íîâàÿ_ñâîäêà_(äî_áþäæåòà)_(2)8"/>
      <sheetName val="×òî_ïðèøëî8"/>
      <sheetName val="âëàä-òàáëèöà_(2)8"/>
      <sheetName val="Íîâàÿ_ñâîäêà_(äî_áþäæåòà)8"/>
      <sheetName val="Íîâàÿ_ñâîäêà8"/>
      <sheetName val="Îáùèå_ðàñõîäû8"/>
      <sheetName val="Íîâàÿ_ñâîäêà_(ïî_áþäæåòó)8"/>
      <sheetName val="6_10_18"/>
      <sheetName val="6_7_3_ТН8"/>
      <sheetName val="6_19"/>
      <sheetName val="6_52-свод7"/>
      <sheetName val="ДДС_(Форма_№3)6"/>
      <sheetName val="1_401_26"/>
      <sheetName val="Source_lists6"/>
      <sheetName val="PO_Data6"/>
      <sheetName val="См_3_АСУ6"/>
      <sheetName val="Раб_АУ5"/>
      <sheetName val="Сводная_5"/>
      <sheetName val="7_ТХ_Сети_(кор)5"/>
      <sheetName val="Tier_3112085"/>
      <sheetName val="Акт_выбора5"/>
      <sheetName val="См_№7_Эл_5"/>
      <sheetName val="См_№8_Пож_5"/>
      <sheetName val="См_№3_ВиК5"/>
      <sheetName val="Сметы_за_сопровождение5"/>
      <sheetName val="КБК_ДПК5"/>
      <sheetName val="Смета_ТЗ_АСУ-165"/>
      <sheetName val="База_Геодезия5"/>
      <sheetName val="База_Геология5"/>
      <sheetName val="База_Геофизика5"/>
      <sheetName val="4_1_15"/>
      <sheetName val="исп_1_1_15"/>
      <sheetName val="База_Гидро5"/>
      <sheetName val="4_2_15"/>
      <sheetName val="исп_1_1_25"/>
      <sheetName val="Исп__смета_этап_1_1,_1_25"/>
      <sheetName val="исключ_ЭХЗ5"/>
      <sheetName val="Бл_электр_5"/>
      <sheetName val="ТЗ_АСУ-15"/>
      <sheetName val="сводная_(2)4"/>
      <sheetName val="автоматизация_РД4"/>
      <sheetName val="Смета_74"/>
      <sheetName val="См_2_Шатурс_сети__проект_работ5"/>
      <sheetName val="ПС_110_кВ_(доп)5"/>
      <sheetName val="3_Сл_-структура_затрат5"/>
      <sheetName val="Объем_работ5"/>
      <sheetName val="Виды_работ_АСО5"/>
      <sheetName val="таблица_руко_6"/>
      <sheetName val="ИД_СМР5"/>
      <sheetName val="эл_химз_8"/>
      <sheetName val="геология_8"/>
      <sheetName val="Коэфф1_7"/>
      <sheetName val="Прайс_лист7"/>
      <sheetName val="Данные_для_расчёта_сметы7"/>
      <sheetName val="См_1_наруж_водопровод7"/>
      <sheetName val="свод_27"/>
      <sheetName val="Разработка_проекта7"/>
      <sheetName val="КП_НовоКов7"/>
      <sheetName val="СметаСводная_1_оч7"/>
      <sheetName val="Переменные_и_константы6"/>
      <sheetName val="СМЕТА_проект6"/>
      <sheetName val="Пример_расчета7"/>
      <sheetName val="свод_(2)6"/>
      <sheetName val="Калплан_ОИ2_Макм_крестики6"/>
      <sheetName val="к_84-к_837"/>
      <sheetName val="6_148"/>
      <sheetName val="6_3_18"/>
      <sheetName val="6_208"/>
      <sheetName val="6_4_18"/>
      <sheetName val="6_11_1__сторонние8"/>
      <sheetName val="8_14_КР_(списание)ОПСТИКР8"/>
      <sheetName val="6_14_КР7"/>
      <sheetName val="Текущие_цены7"/>
      <sheetName val="Зап-3-_СЦБ7"/>
      <sheetName val="СметаСводная_Рыб7"/>
      <sheetName val="отчет_эл_эн__20007"/>
      <sheetName val="13_16"/>
      <sheetName val="6_36"/>
      <sheetName val="6_76"/>
      <sheetName val="6_3_1_36"/>
      <sheetName val="КП_(2)6"/>
      <sheetName val="свод_36"/>
      <sheetName val="Смета2_проект__раб_7"/>
      <sheetName val="Смета_17"/>
      <sheetName val="Production_and_Spend6"/>
      <sheetName val="1_36"/>
      <sheetName val="К_рын6"/>
      <sheetName val="Сводная_смета6"/>
      <sheetName val="СметаСводная_павильон6"/>
      <sheetName val="Св__смета6"/>
      <sheetName val="РБС_ИЗМ16"/>
      <sheetName val="СметаСводная_снег6"/>
      <sheetName val="Лист_опроса6"/>
      <sheetName val="Исполнение__освоение_по_закупк6"/>
      <sheetName val="Исполнение_для_Ускова6"/>
      <sheetName val="Выборка_по_отсыпкам6"/>
      <sheetName val="ИП__отсыпки_6"/>
      <sheetName val="ИП__отсыпки_ФОТ_диз_т_6"/>
      <sheetName val="ИП__отсыпки___выборка_6"/>
      <sheetName val="Исполнение_по_оборуд_6"/>
      <sheetName val="Исполнение_по_оборуд___2_6"/>
      <sheetName val="Исполнение_сжато6"/>
      <sheetName val="Форма_для_бурения6"/>
      <sheetName val="Форма_для_КС6"/>
      <sheetName val="Форма_для_ГР6"/>
      <sheetName val="Смета_1свод6"/>
      <sheetName val="таблица_руководству6"/>
      <sheetName val="Суточная_добыча_за_неделю6"/>
      <sheetName val="Прибыль_опл6"/>
      <sheetName val="№5_СУБ_Инж_защ6"/>
      <sheetName val="HP_и_оргтехника6"/>
      <sheetName val="Таблица_26"/>
      <sheetName val="Таблица_4_АСУТП6"/>
      <sheetName val="ст_ГТМ6"/>
      <sheetName val="ПДР_ООО_&quot;Юкос_ФБЦ&quot;6"/>
      <sheetName val="исходные_данные6"/>
      <sheetName val="расчетные_таблицы6"/>
      <sheetName val="Амур_ДОН6"/>
      <sheetName val="кп_ГК6"/>
      <sheetName val="Справочные_данные6"/>
      <sheetName val="Б_Сатка6"/>
      <sheetName val="справ_7"/>
      <sheetName val="Перечень_ИУ6"/>
      <sheetName val="3_1_ТХ6"/>
      <sheetName val="СметаСводная_Колпино6"/>
      <sheetName val="3_56"/>
      <sheetName val="суб_подряд7"/>
      <sheetName val="ПСБ_-_ОЭ7"/>
      <sheetName val="Смета_26"/>
      <sheetName val="Ачинский_НПЗ6"/>
      <sheetName val="См3_СЦБ-зап6"/>
      <sheetName val="Хаттон_90_90_Femco6"/>
      <sheetName val="свод_общ6"/>
      <sheetName val="Смета_5_2__Кусты25,29,31,656"/>
      <sheetName val="смета_СИД6"/>
      <sheetName val="ресурсная_вед_6"/>
      <sheetName val="р_Волхов6"/>
      <sheetName val="КП_к_ГК6"/>
      <sheetName val="изыскания_26"/>
      <sheetName val="Калплан_Кра6"/>
      <sheetName val="Смета_терзем5"/>
      <sheetName val="Пояснение_5"/>
      <sheetName val="3_16"/>
      <sheetName val="Коммерческие_расходы6"/>
      <sheetName val="смета_2_проект__работы5"/>
      <sheetName val="СтрЗапасов_(2)5"/>
      <sheetName val="НМ_расчеты5"/>
      <sheetName val="СС_замеч_с_ответами6"/>
      <sheetName val="УП__20046"/>
      <sheetName val="3_26"/>
      <sheetName val="3_36"/>
      <sheetName val="Р2_16"/>
      <sheetName val="Р2_26"/>
      <sheetName val="Удельные(проф_)6"/>
      <sheetName val="Константы_и_результаты6"/>
      <sheetName val="расчет_№36"/>
      <sheetName val="в_работу6"/>
      <sheetName val="20_Кредиты_краткосрочные6"/>
      <sheetName val="Полигон_-_ИЭИ_5"/>
      <sheetName val="Кал_план_Жукова_даты_-_не_надо5"/>
      <sheetName val="Баланс_(Ф1)5"/>
      <sheetName val="Общая_часть5"/>
      <sheetName val="Табл_56"/>
      <sheetName val="Табл_26"/>
      <sheetName val="См_№3_ОПР5"/>
      <sheetName val="см_№6_АВЗУ_и_ГПЗУ5"/>
      <sheetName val="КП_к_снег_Рыбинская6"/>
      <sheetName val="PwC_Copies_from_old_models_--&gt;5"/>
      <sheetName val="Сравнение_ДПН_факт_06-075"/>
      <sheetName val="см_№1_1_Геодезические_работы_5"/>
      <sheetName val="см_№1_4_Экология_5"/>
      <sheetName val="Input_Assumptions5"/>
      <sheetName val="2_2_6"/>
      <sheetName val="Расчет_курса5"/>
      <sheetName val="АСУ_ТП_1_этап_ПД5"/>
      <sheetName val="Перечень_Заказчиков6"/>
      <sheetName val="Opex_personnel_(Term_facs)6"/>
      <sheetName val="Капитальные_затраты6"/>
      <sheetName val="Коэф_КВ5"/>
      <sheetName val="кп_(3)5"/>
      <sheetName val="6_11_новый6"/>
      <sheetName val="матер_5"/>
      <sheetName val="КП_Прим_(3)5"/>
      <sheetName val="фонтан_разбитый25"/>
      <sheetName val="Смета_3_Гидролог5"/>
      <sheetName val="Записка_СЦБ5"/>
      <sheetName val="РС_5"/>
      <sheetName val="Курс_доллара5"/>
      <sheetName val="Календарь_новый5"/>
      <sheetName val="Смета_№_1_ИИ_линия5"/>
      <sheetName val="Дополнительные_параметры5"/>
      <sheetName val="Свод_объем5"/>
      <sheetName val="Дог_цена5"/>
      <sheetName val="выборка_на22_июня5"/>
      <sheetName val="Таблица_55"/>
      <sheetName val="Таблица_35"/>
      <sheetName val="3труба_(П)5"/>
      <sheetName val="Объемы_работ_по_ПВ5"/>
      <sheetName val="лч_и_кам5"/>
      <sheetName val="р_Нева6"/>
      <sheetName val="р_Молога6"/>
      <sheetName val="18_рек_Ю-Х6"/>
      <sheetName val="нпс_Палкино6"/>
      <sheetName val="Россия_-_Китай6"/>
      <sheetName val="КМ_210-2386"/>
      <sheetName val="БТС-2_км_405-4596"/>
      <sheetName val="БТС-2_км_405-4536"/>
      <sheetName val="БТС-2_км_313-3526"/>
      <sheetName val="БТС-2_км326-3526"/>
      <sheetName val="Улейма_И6"/>
      <sheetName val="Белая_УБКА6"/>
      <sheetName val="км_72-75р_Левоннька6"/>
      <sheetName val="киенгоп-н_Челны_км_104-2066"/>
      <sheetName val="ВЛ_Урдома6"/>
      <sheetName val="Вл_Микунь_Урдома6"/>
      <sheetName val="ВЛ_Синдор-Микунь6"/>
      <sheetName val="Тон_Чермасан6"/>
      <sheetName val="Трасса_км_16-1476"/>
      <sheetName val="трасса_0-766"/>
      <sheetName val="Колва_786"/>
      <sheetName val="Гидрология__р_Колва_км_386"/>
      <sheetName val="ПСП_6"/>
      <sheetName val="Новая_сводка_(до_бюджета)_(2)7"/>
      <sheetName val="Что_пришло7"/>
      <sheetName val="влад-таблица_(2)7"/>
      <sheetName val="Новая_сводка_(до_бюджета)7"/>
      <sheetName val="Новая_сводка7"/>
      <sheetName val="Общие_расходы7"/>
      <sheetName val="Новая_сводка_(по_бюджету)7"/>
      <sheetName val="Íîâàÿ_ñâîäêà_(äî_áþäæåòà)_(2)7"/>
      <sheetName val="×òî_ïðèøëî7"/>
      <sheetName val="âëàä-òàáëèöà_(2)7"/>
      <sheetName val="Íîâàÿ_ñâîäêà_(äî_áþäæåòà)7"/>
      <sheetName val="Íîâàÿ_ñâîäêà7"/>
      <sheetName val="Îáùèå_ðàñõîäû7"/>
      <sheetName val="Íîâàÿ_ñâîäêà_(ïî_áþäæåòó)7"/>
      <sheetName val="6_10_17"/>
      <sheetName val="6_7_3_ТН7"/>
      <sheetName val="6_18"/>
      <sheetName val="6_52-свод6"/>
      <sheetName val="ДДС_(Форма_№3)5"/>
      <sheetName val="1_401_25"/>
      <sheetName val="Source_lists5"/>
      <sheetName val="PO_Data5"/>
      <sheetName val="См_3_АСУ5"/>
      <sheetName val="Раб_АУ4"/>
      <sheetName val="Сводная_4"/>
      <sheetName val="7_ТХ_Сети_(кор)4"/>
      <sheetName val="Tier_3112084"/>
      <sheetName val="Акт_выбора4"/>
      <sheetName val="См_№7_Эл_4"/>
      <sheetName val="См_№8_Пож_4"/>
      <sheetName val="См_№3_ВиК4"/>
      <sheetName val="Сметы_за_сопровождение4"/>
      <sheetName val="КБК_ДПК4"/>
      <sheetName val="Смета_ТЗ_АСУ-164"/>
      <sheetName val="База_Геодезия4"/>
      <sheetName val="База_Геология4"/>
      <sheetName val="База_Геофизика4"/>
      <sheetName val="4_1_14"/>
      <sheetName val="исп_1_1_14"/>
      <sheetName val="База_Гидро4"/>
      <sheetName val="4_2_14"/>
      <sheetName val="исп_1_1_24"/>
      <sheetName val="Исп__смета_этап_1_1,_1_24"/>
      <sheetName val="исключ_ЭХЗ4"/>
      <sheetName val="Бл_электр_4"/>
      <sheetName val="ТЗ_АСУ-14"/>
      <sheetName val="сводная_(2)3"/>
      <sheetName val="автоматизация_РД3"/>
      <sheetName val="Смета_73"/>
      <sheetName val="См_2_Шатурс_сети__проект_работ4"/>
      <sheetName val="ПС_110_кВ_(доп)4"/>
      <sheetName val="3_Сл_-структура_затрат4"/>
      <sheetName val="Объем_работ4"/>
      <sheetName val="Виды_работ_АСО4"/>
      <sheetName val="таблица_руко_5"/>
      <sheetName val="ИД_СМР4"/>
      <sheetName val="СметаСводная пуш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>
        <row r="1">
          <cell r="B1">
            <v>0</v>
          </cell>
        </row>
      </sheetData>
      <sheetData sheetId="768">
        <row r="1">
          <cell r="B1">
            <v>0</v>
          </cell>
        </row>
      </sheetData>
      <sheetData sheetId="769">
        <row r="1">
          <cell r="B1">
            <v>0</v>
          </cell>
        </row>
      </sheetData>
      <sheetData sheetId="770">
        <row r="1">
          <cell r="B1">
            <v>0</v>
          </cell>
        </row>
      </sheetData>
      <sheetData sheetId="771">
        <row r="1">
          <cell r="B1">
            <v>0</v>
          </cell>
        </row>
      </sheetData>
      <sheetData sheetId="772">
        <row r="1">
          <cell r="B1">
            <v>0</v>
          </cell>
        </row>
      </sheetData>
      <sheetData sheetId="773">
        <row r="1">
          <cell r="B1">
            <v>0</v>
          </cell>
        </row>
      </sheetData>
      <sheetData sheetId="774">
        <row r="1">
          <cell r="B1">
            <v>0</v>
          </cell>
        </row>
      </sheetData>
      <sheetData sheetId="775">
        <row r="1">
          <cell r="B1">
            <v>0</v>
          </cell>
        </row>
      </sheetData>
      <sheetData sheetId="776">
        <row r="1">
          <cell r="B1">
            <v>0</v>
          </cell>
        </row>
      </sheetData>
      <sheetData sheetId="777">
        <row r="1">
          <cell r="B1">
            <v>0</v>
          </cell>
        </row>
      </sheetData>
      <sheetData sheetId="778">
        <row r="1">
          <cell r="B1">
            <v>0</v>
          </cell>
        </row>
      </sheetData>
      <sheetData sheetId="779">
        <row r="1">
          <cell r="B1">
            <v>0</v>
          </cell>
        </row>
      </sheetData>
      <sheetData sheetId="780">
        <row r="1">
          <cell r="B1">
            <v>0</v>
          </cell>
        </row>
      </sheetData>
      <sheetData sheetId="781">
        <row r="1">
          <cell r="B1">
            <v>0</v>
          </cell>
        </row>
      </sheetData>
      <sheetData sheetId="782">
        <row r="1">
          <cell r="B1">
            <v>0</v>
          </cell>
        </row>
      </sheetData>
      <sheetData sheetId="783">
        <row r="1">
          <cell r="B1">
            <v>0</v>
          </cell>
        </row>
      </sheetData>
      <sheetData sheetId="784">
        <row r="1">
          <cell r="B1">
            <v>0</v>
          </cell>
        </row>
      </sheetData>
      <sheetData sheetId="785">
        <row r="1">
          <cell r="B1">
            <v>0</v>
          </cell>
        </row>
      </sheetData>
      <sheetData sheetId="786">
        <row r="1">
          <cell r="B1">
            <v>0</v>
          </cell>
        </row>
      </sheetData>
      <sheetData sheetId="787">
        <row r="1">
          <cell r="B1">
            <v>0</v>
          </cell>
        </row>
      </sheetData>
      <sheetData sheetId="788">
        <row r="1">
          <cell r="B1">
            <v>0</v>
          </cell>
        </row>
      </sheetData>
      <sheetData sheetId="789">
        <row r="1">
          <cell r="B1">
            <v>0</v>
          </cell>
        </row>
      </sheetData>
      <sheetData sheetId="790">
        <row r="1">
          <cell r="B1">
            <v>0</v>
          </cell>
        </row>
      </sheetData>
      <sheetData sheetId="791">
        <row r="1">
          <cell r="B1">
            <v>0</v>
          </cell>
        </row>
      </sheetData>
      <sheetData sheetId="792">
        <row r="1">
          <cell r="B1">
            <v>0</v>
          </cell>
        </row>
      </sheetData>
      <sheetData sheetId="793">
        <row r="1">
          <cell r="B1">
            <v>0</v>
          </cell>
        </row>
      </sheetData>
      <sheetData sheetId="794">
        <row r="1">
          <cell r="B1">
            <v>0</v>
          </cell>
        </row>
      </sheetData>
      <sheetData sheetId="795">
        <row r="1">
          <cell r="B1">
            <v>0</v>
          </cell>
        </row>
      </sheetData>
      <sheetData sheetId="796">
        <row r="1">
          <cell r="B1">
            <v>0</v>
          </cell>
        </row>
      </sheetData>
      <sheetData sheetId="797">
        <row r="1">
          <cell r="B1">
            <v>0</v>
          </cell>
        </row>
      </sheetData>
      <sheetData sheetId="798">
        <row r="1">
          <cell r="B1">
            <v>0</v>
          </cell>
        </row>
      </sheetData>
      <sheetData sheetId="799">
        <row r="1">
          <cell r="B1">
            <v>0</v>
          </cell>
        </row>
      </sheetData>
      <sheetData sheetId="800">
        <row r="1">
          <cell r="B1">
            <v>0</v>
          </cell>
        </row>
      </sheetData>
      <sheetData sheetId="801">
        <row r="1">
          <cell r="B1">
            <v>0</v>
          </cell>
        </row>
      </sheetData>
      <sheetData sheetId="802">
        <row r="1">
          <cell r="B1">
            <v>0</v>
          </cell>
        </row>
      </sheetData>
      <sheetData sheetId="803">
        <row r="1">
          <cell r="B1">
            <v>0</v>
          </cell>
        </row>
      </sheetData>
      <sheetData sheetId="804">
        <row r="1">
          <cell r="B1">
            <v>0</v>
          </cell>
        </row>
      </sheetData>
      <sheetData sheetId="805">
        <row r="1">
          <cell r="B1">
            <v>0</v>
          </cell>
        </row>
      </sheetData>
      <sheetData sheetId="806">
        <row r="1">
          <cell r="B1">
            <v>0</v>
          </cell>
        </row>
      </sheetData>
      <sheetData sheetId="807">
        <row r="1">
          <cell r="B1">
            <v>0</v>
          </cell>
        </row>
      </sheetData>
      <sheetData sheetId="808">
        <row r="1">
          <cell r="B1">
            <v>0</v>
          </cell>
        </row>
      </sheetData>
      <sheetData sheetId="809">
        <row r="1">
          <cell r="B1">
            <v>0</v>
          </cell>
        </row>
      </sheetData>
      <sheetData sheetId="810">
        <row r="1">
          <cell r="B1">
            <v>0</v>
          </cell>
        </row>
      </sheetData>
      <sheetData sheetId="811">
        <row r="1">
          <cell r="B1">
            <v>0</v>
          </cell>
        </row>
      </sheetData>
      <sheetData sheetId="812">
        <row r="1">
          <cell r="B1">
            <v>0</v>
          </cell>
        </row>
      </sheetData>
      <sheetData sheetId="813">
        <row r="1">
          <cell r="B1">
            <v>0</v>
          </cell>
        </row>
      </sheetData>
      <sheetData sheetId="814">
        <row r="1">
          <cell r="B1">
            <v>0</v>
          </cell>
        </row>
      </sheetData>
      <sheetData sheetId="815">
        <row r="1">
          <cell r="B1">
            <v>0</v>
          </cell>
        </row>
      </sheetData>
      <sheetData sheetId="816">
        <row r="1">
          <cell r="B1">
            <v>0</v>
          </cell>
        </row>
      </sheetData>
      <sheetData sheetId="817">
        <row r="1">
          <cell r="B1">
            <v>0</v>
          </cell>
        </row>
      </sheetData>
      <sheetData sheetId="818">
        <row r="1">
          <cell r="B1">
            <v>0</v>
          </cell>
        </row>
      </sheetData>
      <sheetData sheetId="819">
        <row r="1">
          <cell r="B1">
            <v>0</v>
          </cell>
        </row>
      </sheetData>
      <sheetData sheetId="820">
        <row r="1">
          <cell r="B1">
            <v>0</v>
          </cell>
        </row>
      </sheetData>
      <sheetData sheetId="821">
        <row r="1">
          <cell r="B1">
            <v>0</v>
          </cell>
        </row>
      </sheetData>
      <sheetData sheetId="822">
        <row r="1">
          <cell r="B1">
            <v>0</v>
          </cell>
        </row>
      </sheetData>
      <sheetData sheetId="823">
        <row r="1">
          <cell r="B1">
            <v>0</v>
          </cell>
        </row>
      </sheetData>
      <sheetData sheetId="824">
        <row r="1">
          <cell r="B1">
            <v>0</v>
          </cell>
        </row>
      </sheetData>
      <sheetData sheetId="825">
        <row r="1">
          <cell r="B1">
            <v>0</v>
          </cell>
        </row>
      </sheetData>
      <sheetData sheetId="826">
        <row r="1">
          <cell r="B1">
            <v>0</v>
          </cell>
        </row>
      </sheetData>
      <sheetData sheetId="827">
        <row r="1">
          <cell r="B1">
            <v>0</v>
          </cell>
        </row>
      </sheetData>
      <sheetData sheetId="828">
        <row r="1">
          <cell r="B1">
            <v>0</v>
          </cell>
        </row>
      </sheetData>
      <sheetData sheetId="829">
        <row r="1">
          <cell r="B1">
            <v>0</v>
          </cell>
        </row>
      </sheetData>
      <sheetData sheetId="830">
        <row r="1">
          <cell r="B1">
            <v>0</v>
          </cell>
        </row>
      </sheetData>
      <sheetData sheetId="831">
        <row r="1">
          <cell r="B1">
            <v>0</v>
          </cell>
        </row>
      </sheetData>
      <sheetData sheetId="832">
        <row r="1">
          <cell r="B1">
            <v>0</v>
          </cell>
        </row>
      </sheetData>
      <sheetData sheetId="833">
        <row r="1">
          <cell r="B1">
            <v>0</v>
          </cell>
        </row>
      </sheetData>
      <sheetData sheetId="834">
        <row r="1">
          <cell r="B1">
            <v>0</v>
          </cell>
        </row>
      </sheetData>
      <sheetData sheetId="835">
        <row r="1">
          <cell r="B1">
            <v>0</v>
          </cell>
        </row>
      </sheetData>
      <sheetData sheetId="836">
        <row r="1">
          <cell r="B1">
            <v>0</v>
          </cell>
        </row>
      </sheetData>
      <sheetData sheetId="837">
        <row r="1">
          <cell r="B1">
            <v>0</v>
          </cell>
        </row>
      </sheetData>
      <sheetData sheetId="838">
        <row r="1">
          <cell r="B1">
            <v>0</v>
          </cell>
        </row>
      </sheetData>
      <sheetData sheetId="839">
        <row r="1">
          <cell r="B1">
            <v>0</v>
          </cell>
        </row>
      </sheetData>
      <sheetData sheetId="840">
        <row r="1">
          <cell r="B1">
            <v>0</v>
          </cell>
        </row>
      </sheetData>
      <sheetData sheetId="841">
        <row r="1">
          <cell r="B1">
            <v>0</v>
          </cell>
        </row>
      </sheetData>
      <sheetData sheetId="842">
        <row r="1">
          <cell r="B1">
            <v>0</v>
          </cell>
        </row>
      </sheetData>
      <sheetData sheetId="843">
        <row r="1">
          <cell r="B1">
            <v>0</v>
          </cell>
        </row>
      </sheetData>
      <sheetData sheetId="844">
        <row r="1">
          <cell r="B1">
            <v>0</v>
          </cell>
        </row>
      </sheetData>
      <sheetData sheetId="845">
        <row r="1">
          <cell r="B1">
            <v>0</v>
          </cell>
        </row>
      </sheetData>
      <sheetData sheetId="846">
        <row r="1">
          <cell r="B1">
            <v>0</v>
          </cell>
        </row>
      </sheetData>
      <sheetData sheetId="847">
        <row r="1">
          <cell r="B1">
            <v>0</v>
          </cell>
        </row>
      </sheetData>
      <sheetData sheetId="848">
        <row r="1">
          <cell r="B1">
            <v>0</v>
          </cell>
        </row>
      </sheetData>
      <sheetData sheetId="849">
        <row r="1">
          <cell r="B1">
            <v>0</v>
          </cell>
        </row>
      </sheetData>
      <sheetData sheetId="850">
        <row r="1">
          <cell r="B1">
            <v>0</v>
          </cell>
        </row>
      </sheetData>
      <sheetData sheetId="851">
        <row r="1">
          <cell r="B1">
            <v>0</v>
          </cell>
        </row>
      </sheetData>
      <sheetData sheetId="852">
        <row r="1">
          <cell r="B1">
            <v>0</v>
          </cell>
        </row>
      </sheetData>
      <sheetData sheetId="853">
        <row r="1">
          <cell r="B1">
            <v>0</v>
          </cell>
        </row>
      </sheetData>
      <sheetData sheetId="854">
        <row r="1">
          <cell r="B1">
            <v>0</v>
          </cell>
        </row>
      </sheetData>
      <sheetData sheetId="855">
        <row r="1">
          <cell r="B1">
            <v>0</v>
          </cell>
        </row>
      </sheetData>
      <sheetData sheetId="856">
        <row r="1">
          <cell r="B1">
            <v>0</v>
          </cell>
        </row>
      </sheetData>
      <sheetData sheetId="857">
        <row r="1">
          <cell r="B1">
            <v>0</v>
          </cell>
        </row>
      </sheetData>
      <sheetData sheetId="858">
        <row r="1">
          <cell r="B1">
            <v>0</v>
          </cell>
        </row>
      </sheetData>
      <sheetData sheetId="859">
        <row r="1">
          <cell r="B1">
            <v>0</v>
          </cell>
        </row>
      </sheetData>
      <sheetData sheetId="860">
        <row r="1">
          <cell r="B1">
            <v>0</v>
          </cell>
        </row>
      </sheetData>
      <sheetData sheetId="861">
        <row r="1">
          <cell r="B1">
            <v>0</v>
          </cell>
        </row>
      </sheetData>
      <sheetData sheetId="862">
        <row r="1">
          <cell r="B1">
            <v>0</v>
          </cell>
        </row>
      </sheetData>
      <sheetData sheetId="863">
        <row r="1">
          <cell r="B1">
            <v>0</v>
          </cell>
        </row>
      </sheetData>
      <sheetData sheetId="864">
        <row r="1">
          <cell r="B1">
            <v>0</v>
          </cell>
        </row>
      </sheetData>
      <sheetData sheetId="865">
        <row r="1">
          <cell r="B1">
            <v>0</v>
          </cell>
        </row>
      </sheetData>
      <sheetData sheetId="866">
        <row r="1">
          <cell r="B1">
            <v>0</v>
          </cell>
        </row>
      </sheetData>
      <sheetData sheetId="867">
        <row r="1">
          <cell r="B1">
            <v>0</v>
          </cell>
        </row>
      </sheetData>
      <sheetData sheetId="868">
        <row r="1">
          <cell r="B1">
            <v>0</v>
          </cell>
        </row>
      </sheetData>
      <sheetData sheetId="869">
        <row r="1">
          <cell r="B1">
            <v>0</v>
          </cell>
        </row>
      </sheetData>
      <sheetData sheetId="870">
        <row r="1">
          <cell r="B1">
            <v>0</v>
          </cell>
        </row>
      </sheetData>
      <sheetData sheetId="871">
        <row r="1">
          <cell r="B1">
            <v>0</v>
          </cell>
        </row>
      </sheetData>
      <sheetData sheetId="872">
        <row r="1">
          <cell r="B1">
            <v>0</v>
          </cell>
        </row>
      </sheetData>
      <sheetData sheetId="873">
        <row r="1">
          <cell r="B1">
            <v>0</v>
          </cell>
        </row>
      </sheetData>
      <sheetData sheetId="874">
        <row r="1">
          <cell r="B1">
            <v>0</v>
          </cell>
        </row>
      </sheetData>
      <sheetData sheetId="875">
        <row r="1">
          <cell r="B1">
            <v>0</v>
          </cell>
        </row>
      </sheetData>
      <sheetData sheetId="876">
        <row r="1">
          <cell r="B1">
            <v>0</v>
          </cell>
        </row>
      </sheetData>
      <sheetData sheetId="877">
        <row r="1">
          <cell r="B1">
            <v>0</v>
          </cell>
        </row>
      </sheetData>
      <sheetData sheetId="878">
        <row r="1">
          <cell r="B1">
            <v>0</v>
          </cell>
        </row>
      </sheetData>
      <sheetData sheetId="879">
        <row r="1">
          <cell r="B1">
            <v>0</v>
          </cell>
        </row>
      </sheetData>
      <sheetData sheetId="880">
        <row r="1">
          <cell r="B1">
            <v>0</v>
          </cell>
        </row>
      </sheetData>
      <sheetData sheetId="881">
        <row r="1">
          <cell r="B1">
            <v>0</v>
          </cell>
        </row>
      </sheetData>
      <sheetData sheetId="882">
        <row r="1">
          <cell r="B1">
            <v>0</v>
          </cell>
        </row>
      </sheetData>
      <sheetData sheetId="883">
        <row r="1">
          <cell r="B1">
            <v>0</v>
          </cell>
        </row>
      </sheetData>
      <sheetData sheetId="884">
        <row r="1">
          <cell r="B1">
            <v>0</v>
          </cell>
        </row>
      </sheetData>
      <sheetData sheetId="885">
        <row r="1">
          <cell r="B1">
            <v>0</v>
          </cell>
        </row>
      </sheetData>
      <sheetData sheetId="886">
        <row r="1">
          <cell r="B1">
            <v>0</v>
          </cell>
        </row>
      </sheetData>
      <sheetData sheetId="887">
        <row r="1">
          <cell r="B1">
            <v>0</v>
          </cell>
        </row>
      </sheetData>
      <sheetData sheetId="888">
        <row r="1">
          <cell r="B1">
            <v>0</v>
          </cell>
        </row>
      </sheetData>
      <sheetData sheetId="889">
        <row r="1">
          <cell r="B1">
            <v>0</v>
          </cell>
        </row>
      </sheetData>
      <sheetData sheetId="890">
        <row r="1">
          <cell r="B1">
            <v>0</v>
          </cell>
        </row>
      </sheetData>
      <sheetData sheetId="891">
        <row r="1">
          <cell r="B1">
            <v>0</v>
          </cell>
        </row>
      </sheetData>
      <sheetData sheetId="892">
        <row r="1">
          <cell r="B1">
            <v>0</v>
          </cell>
        </row>
      </sheetData>
      <sheetData sheetId="893">
        <row r="1">
          <cell r="B1">
            <v>0</v>
          </cell>
        </row>
      </sheetData>
      <sheetData sheetId="894">
        <row r="1">
          <cell r="B1">
            <v>0</v>
          </cell>
        </row>
      </sheetData>
      <sheetData sheetId="895">
        <row r="1">
          <cell r="B1">
            <v>0</v>
          </cell>
        </row>
      </sheetData>
      <sheetData sheetId="896">
        <row r="1">
          <cell r="B1">
            <v>0</v>
          </cell>
        </row>
      </sheetData>
      <sheetData sheetId="897">
        <row r="1">
          <cell r="B1">
            <v>0</v>
          </cell>
        </row>
      </sheetData>
      <sheetData sheetId="898">
        <row r="1">
          <cell r="B1">
            <v>0</v>
          </cell>
        </row>
      </sheetData>
      <sheetData sheetId="899">
        <row r="1">
          <cell r="B1">
            <v>0</v>
          </cell>
        </row>
      </sheetData>
      <sheetData sheetId="900">
        <row r="1">
          <cell r="B1">
            <v>0</v>
          </cell>
        </row>
      </sheetData>
      <sheetData sheetId="901">
        <row r="1">
          <cell r="B1">
            <v>0</v>
          </cell>
        </row>
      </sheetData>
      <sheetData sheetId="902">
        <row r="1">
          <cell r="B1">
            <v>0</v>
          </cell>
        </row>
      </sheetData>
      <sheetData sheetId="903">
        <row r="1">
          <cell r="B1">
            <v>0</v>
          </cell>
        </row>
      </sheetData>
      <sheetData sheetId="904">
        <row r="1">
          <cell r="B1">
            <v>0</v>
          </cell>
        </row>
      </sheetData>
      <sheetData sheetId="905">
        <row r="1">
          <cell r="B1">
            <v>0</v>
          </cell>
        </row>
      </sheetData>
      <sheetData sheetId="906">
        <row r="1">
          <cell r="B1">
            <v>0</v>
          </cell>
        </row>
      </sheetData>
      <sheetData sheetId="907">
        <row r="1">
          <cell r="B1">
            <v>0</v>
          </cell>
        </row>
      </sheetData>
      <sheetData sheetId="908">
        <row r="1">
          <cell r="B1">
            <v>0</v>
          </cell>
        </row>
      </sheetData>
      <sheetData sheetId="909">
        <row r="1">
          <cell r="B1">
            <v>0</v>
          </cell>
        </row>
      </sheetData>
      <sheetData sheetId="910">
        <row r="1">
          <cell r="B1">
            <v>0</v>
          </cell>
        </row>
      </sheetData>
      <sheetData sheetId="911">
        <row r="1">
          <cell r="B1">
            <v>0</v>
          </cell>
        </row>
      </sheetData>
      <sheetData sheetId="912">
        <row r="1">
          <cell r="B1">
            <v>0</v>
          </cell>
        </row>
      </sheetData>
      <sheetData sheetId="913">
        <row r="1">
          <cell r="B1">
            <v>0</v>
          </cell>
        </row>
      </sheetData>
      <sheetData sheetId="914">
        <row r="1">
          <cell r="B1">
            <v>0</v>
          </cell>
        </row>
      </sheetData>
      <sheetData sheetId="915">
        <row r="1">
          <cell r="B1">
            <v>0</v>
          </cell>
        </row>
      </sheetData>
      <sheetData sheetId="916">
        <row r="1">
          <cell r="B1">
            <v>0</v>
          </cell>
        </row>
      </sheetData>
      <sheetData sheetId="917">
        <row r="1">
          <cell r="B1">
            <v>0</v>
          </cell>
        </row>
      </sheetData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>
        <row r="1">
          <cell r="B1">
            <v>0</v>
          </cell>
        </row>
      </sheetData>
      <sheetData sheetId="986">
        <row r="1">
          <cell r="B1">
            <v>0</v>
          </cell>
        </row>
      </sheetData>
      <sheetData sheetId="987">
        <row r="1">
          <cell r="B1">
            <v>0</v>
          </cell>
        </row>
      </sheetData>
      <sheetData sheetId="988">
        <row r="1">
          <cell r="B1">
            <v>0</v>
          </cell>
        </row>
      </sheetData>
      <sheetData sheetId="989">
        <row r="1">
          <cell r="B1">
            <v>0</v>
          </cell>
        </row>
      </sheetData>
      <sheetData sheetId="990">
        <row r="1">
          <cell r="B1">
            <v>0</v>
          </cell>
        </row>
      </sheetData>
      <sheetData sheetId="991">
        <row r="1">
          <cell r="B1">
            <v>0</v>
          </cell>
        </row>
      </sheetData>
      <sheetData sheetId="992">
        <row r="1">
          <cell r="B1">
            <v>0</v>
          </cell>
        </row>
      </sheetData>
      <sheetData sheetId="993">
        <row r="1">
          <cell r="B1">
            <v>0</v>
          </cell>
        </row>
      </sheetData>
      <sheetData sheetId="994">
        <row r="1">
          <cell r="B1">
            <v>0</v>
          </cell>
        </row>
      </sheetData>
      <sheetData sheetId="995">
        <row r="1">
          <cell r="B1">
            <v>0</v>
          </cell>
        </row>
      </sheetData>
      <sheetData sheetId="996">
        <row r="1">
          <cell r="B1">
            <v>0</v>
          </cell>
        </row>
      </sheetData>
      <sheetData sheetId="997">
        <row r="1">
          <cell r="B1">
            <v>0</v>
          </cell>
        </row>
      </sheetData>
      <sheetData sheetId="998">
        <row r="1">
          <cell r="B1">
            <v>0</v>
          </cell>
        </row>
      </sheetData>
      <sheetData sheetId="999">
        <row r="1">
          <cell r="B1">
            <v>0</v>
          </cell>
        </row>
      </sheetData>
      <sheetData sheetId="1000">
        <row r="1">
          <cell r="B1">
            <v>0</v>
          </cell>
        </row>
      </sheetData>
      <sheetData sheetId="1001">
        <row r="1">
          <cell r="B1">
            <v>0</v>
          </cell>
        </row>
      </sheetData>
      <sheetData sheetId="1002">
        <row r="1">
          <cell r="B1">
            <v>0</v>
          </cell>
        </row>
      </sheetData>
      <sheetData sheetId="1003">
        <row r="1">
          <cell r="B1">
            <v>0</v>
          </cell>
        </row>
      </sheetData>
      <sheetData sheetId="1004">
        <row r="1">
          <cell r="B1">
            <v>0</v>
          </cell>
        </row>
      </sheetData>
      <sheetData sheetId="1005">
        <row r="1">
          <cell r="B1">
            <v>0</v>
          </cell>
        </row>
      </sheetData>
      <sheetData sheetId="1006">
        <row r="1">
          <cell r="B1">
            <v>0</v>
          </cell>
        </row>
      </sheetData>
      <sheetData sheetId="1007">
        <row r="1">
          <cell r="B1">
            <v>0</v>
          </cell>
        </row>
      </sheetData>
      <sheetData sheetId="1008">
        <row r="1">
          <cell r="B1">
            <v>0</v>
          </cell>
        </row>
      </sheetData>
      <sheetData sheetId="1009">
        <row r="1">
          <cell r="B1">
            <v>0</v>
          </cell>
        </row>
      </sheetData>
      <sheetData sheetId="1010">
        <row r="1">
          <cell r="B1">
            <v>0</v>
          </cell>
        </row>
      </sheetData>
      <sheetData sheetId="1011">
        <row r="1">
          <cell r="B1">
            <v>0</v>
          </cell>
        </row>
      </sheetData>
      <sheetData sheetId="1012">
        <row r="1">
          <cell r="B1">
            <v>0</v>
          </cell>
        </row>
      </sheetData>
      <sheetData sheetId="1013">
        <row r="1">
          <cell r="B1">
            <v>0</v>
          </cell>
        </row>
      </sheetData>
      <sheetData sheetId="1014">
        <row r="1">
          <cell r="B1">
            <v>0</v>
          </cell>
        </row>
      </sheetData>
      <sheetData sheetId="1015">
        <row r="1">
          <cell r="B1">
            <v>0</v>
          </cell>
        </row>
      </sheetData>
      <sheetData sheetId="1016">
        <row r="1">
          <cell r="B1">
            <v>0</v>
          </cell>
        </row>
      </sheetData>
      <sheetData sheetId="1017">
        <row r="1">
          <cell r="B1">
            <v>0</v>
          </cell>
        </row>
      </sheetData>
      <sheetData sheetId="1018">
        <row r="1">
          <cell r="B1">
            <v>0</v>
          </cell>
        </row>
      </sheetData>
      <sheetData sheetId="1019">
        <row r="1">
          <cell r="B1">
            <v>0</v>
          </cell>
        </row>
      </sheetData>
      <sheetData sheetId="1020">
        <row r="1">
          <cell r="B1">
            <v>0</v>
          </cell>
        </row>
      </sheetData>
      <sheetData sheetId="1021">
        <row r="1">
          <cell r="B1">
            <v>0</v>
          </cell>
        </row>
      </sheetData>
      <sheetData sheetId="1022">
        <row r="1">
          <cell r="B1">
            <v>0</v>
          </cell>
        </row>
      </sheetData>
      <sheetData sheetId="1023">
        <row r="1">
          <cell r="B1">
            <v>0</v>
          </cell>
        </row>
      </sheetData>
      <sheetData sheetId="1024">
        <row r="1">
          <cell r="B1">
            <v>0</v>
          </cell>
        </row>
      </sheetData>
      <sheetData sheetId="1025">
        <row r="1">
          <cell r="B1">
            <v>0</v>
          </cell>
        </row>
      </sheetData>
      <sheetData sheetId="1026">
        <row r="1">
          <cell r="B1">
            <v>0</v>
          </cell>
        </row>
      </sheetData>
      <sheetData sheetId="1027">
        <row r="1">
          <cell r="B1">
            <v>0</v>
          </cell>
        </row>
      </sheetData>
      <sheetData sheetId="1028">
        <row r="1">
          <cell r="B1">
            <v>0</v>
          </cell>
        </row>
      </sheetData>
      <sheetData sheetId="1029">
        <row r="1">
          <cell r="B1">
            <v>0</v>
          </cell>
        </row>
      </sheetData>
      <sheetData sheetId="1030">
        <row r="1">
          <cell r="B1">
            <v>0</v>
          </cell>
        </row>
      </sheetData>
      <sheetData sheetId="1031">
        <row r="1">
          <cell r="B1">
            <v>0</v>
          </cell>
        </row>
      </sheetData>
      <sheetData sheetId="1032">
        <row r="1">
          <cell r="B1">
            <v>0</v>
          </cell>
        </row>
      </sheetData>
      <sheetData sheetId="1033">
        <row r="1">
          <cell r="B1">
            <v>0</v>
          </cell>
        </row>
      </sheetData>
      <sheetData sheetId="1034">
        <row r="1">
          <cell r="B1">
            <v>0</v>
          </cell>
        </row>
      </sheetData>
      <sheetData sheetId="1035">
        <row r="1">
          <cell r="B1">
            <v>0</v>
          </cell>
        </row>
      </sheetData>
      <sheetData sheetId="1036">
        <row r="1">
          <cell r="B1">
            <v>0</v>
          </cell>
        </row>
      </sheetData>
      <sheetData sheetId="1037">
        <row r="1">
          <cell r="B1">
            <v>0</v>
          </cell>
        </row>
      </sheetData>
      <sheetData sheetId="1038">
        <row r="1">
          <cell r="B1">
            <v>0</v>
          </cell>
        </row>
      </sheetData>
      <sheetData sheetId="1039">
        <row r="1">
          <cell r="B1">
            <v>0</v>
          </cell>
        </row>
      </sheetData>
      <sheetData sheetId="1040">
        <row r="1">
          <cell r="B1">
            <v>0</v>
          </cell>
        </row>
      </sheetData>
      <sheetData sheetId="1041">
        <row r="1">
          <cell r="B1">
            <v>0</v>
          </cell>
        </row>
      </sheetData>
      <sheetData sheetId="1042">
        <row r="1">
          <cell r="B1">
            <v>0</v>
          </cell>
        </row>
      </sheetData>
      <sheetData sheetId="1043">
        <row r="1">
          <cell r="B1">
            <v>0</v>
          </cell>
        </row>
      </sheetData>
      <sheetData sheetId="1044">
        <row r="1">
          <cell r="B1">
            <v>0</v>
          </cell>
        </row>
      </sheetData>
      <sheetData sheetId="1045">
        <row r="1">
          <cell r="B1">
            <v>0</v>
          </cell>
        </row>
      </sheetData>
      <sheetData sheetId="1046">
        <row r="1">
          <cell r="B1">
            <v>0</v>
          </cell>
        </row>
      </sheetData>
      <sheetData sheetId="1047">
        <row r="1">
          <cell r="B1">
            <v>0</v>
          </cell>
        </row>
      </sheetData>
      <sheetData sheetId="1048">
        <row r="1">
          <cell r="B1">
            <v>0</v>
          </cell>
        </row>
      </sheetData>
      <sheetData sheetId="1049">
        <row r="1">
          <cell r="B1">
            <v>0</v>
          </cell>
        </row>
      </sheetData>
      <sheetData sheetId="1050">
        <row r="1">
          <cell r="B1">
            <v>0</v>
          </cell>
        </row>
      </sheetData>
      <sheetData sheetId="1051">
        <row r="1">
          <cell r="B1">
            <v>0</v>
          </cell>
        </row>
      </sheetData>
      <sheetData sheetId="1052">
        <row r="1">
          <cell r="B1">
            <v>0</v>
          </cell>
        </row>
      </sheetData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>
        <row r="1">
          <cell r="B1">
            <v>0</v>
          </cell>
        </row>
      </sheetData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>
        <row r="1">
          <cell r="B1">
            <v>0</v>
          </cell>
        </row>
      </sheetData>
      <sheetData sheetId="1083">
        <row r="1">
          <cell r="B1">
            <v>0</v>
          </cell>
        </row>
      </sheetData>
      <sheetData sheetId="1084">
        <row r="1">
          <cell r="B1">
            <v>0</v>
          </cell>
        </row>
      </sheetData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>
        <row r="1">
          <cell r="B1">
            <v>0</v>
          </cell>
        </row>
      </sheetData>
      <sheetData sheetId="1105">
        <row r="1">
          <cell r="B1">
            <v>0</v>
          </cell>
        </row>
      </sheetData>
      <sheetData sheetId="1106" refreshError="1"/>
      <sheetData sheetId="1107">
        <row r="1">
          <cell r="B1">
            <v>0</v>
          </cell>
        </row>
      </sheetData>
      <sheetData sheetId="1108">
        <row r="1">
          <cell r="B1">
            <v>0</v>
          </cell>
        </row>
      </sheetData>
      <sheetData sheetId="1109">
        <row r="1">
          <cell r="B1">
            <v>0</v>
          </cell>
        </row>
      </sheetData>
      <sheetData sheetId="1110">
        <row r="1">
          <cell r="B1">
            <v>0</v>
          </cell>
        </row>
      </sheetData>
      <sheetData sheetId="1111">
        <row r="1">
          <cell r="B1">
            <v>0</v>
          </cell>
        </row>
      </sheetData>
      <sheetData sheetId="1112">
        <row r="1">
          <cell r="B1">
            <v>0</v>
          </cell>
        </row>
      </sheetData>
      <sheetData sheetId="1113">
        <row r="1">
          <cell r="B1">
            <v>0</v>
          </cell>
        </row>
      </sheetData>
      <sheetData sheetId="1114">
        <row r="1">
          <cell r="B1">
            <v>0</v>
          </cell>
        </row>
      </sheetData>
      <sheetData sheetId="1115">
        <row r="1">
          <cell r="B1">
            <v>0</v>
          </cell>
        </row>
      </sheetData>
      <sheetData sheetId="1116">
        <row r="1">
          <cell r="B1">
            <v>0</v>
          </cell>
        </row>
      </sheetData>
      <sheetData sheetId="1117">
        <row r="1">
          <cell r="B1">
            <v>0</v>
          </cell>
        </row>
      </sheetData>
      <sheetData sheetId="1118">
        <row r="1">
          <cell r="B1">
            <v>0</v>
          </cell>
        </row>
      </sheetData>
      <sheetData sheetId="1119">
        <row r="1">
          <cell r="B1">
            <v>0</v>
          </cell>
        </row>
      </sheetData>
      <sheetData sheetId="1120">
        <row r="1">
          <cell r="B1">
            <v>0</v>
          </cell>
        </row>
      </sheetData>
      <sheetData sheetId="1121">
        <row r="1">
          <cell r="B1">
            <v>0</v>
          </cell>
        </row>
      </sheetData>
      <sheetData sheetId="1122">
        <row r="1">
          <cell r="B1">
            <v>0</v>
          </cell>
        </row>
      </sheetData>
      <sheetData sheetId="1123">
        <row r="1">
          <cell r="B1">
            <v>0</v>
          </cell>
        </row>
      </sheetData>
      <sheetData sheetId="1124">
        <row r="1">
          <cell r="B1">
            <v>0</v>
          </cell>
        </row>
      </sheetData>
      <sheetData sheetId="1125">
        <row r="1">
          <cell r="B1">
            <v>0</v>
          </cell>
        </row>
      </sheetData>
      <sheetData sheetId="1126">
        <row r="1">
          <cell r="B1">
            <v>0</v>
          </cell>
        </row>
      </sheetData>
      <sheetData sheetId="1127">
        <row r="1">
          <cell r="B1">
            <v>0</v>
          </cell>
        </row>
      </sheetData>
      <sheetData sheetId="1128">
        <row r="1">
          <cell r="B1">
            <v>0</v>
          </cell>
        </row>
      </sheetData>
      <sheetData sheetId="1129">
        <row r="1">
          <cell r="B1">
            <v>0</v>
          </cell>
        </row>
      </sheetData>
      <sheetData sheetId="1130">
        <row r="1">
          <cell r="B1">
            <v>0</v>
          </cell>
        </row>
      </sheetData>
      <sheetData sheetId="1131">
        <row r="1">
          <cell r="B1">
            <v>0</v>
          </cell>
        </row>
      </sheetData>
      <sheetData sheetId="1132">
        <row r="1">
          <cell r="B1">
            <v>0</v>
          </cell>
        </row>
      </sheetData>
      <sheetData sheetId="1133">
        <row r="1">
          <cell r="B1">
            <v>0</v>
          </cell>
        </row>
      </sheetData>
      <sheetData sheetId="1134">
        <row r="1">
          <cell r="B1">
            <v>0</v>
          </cell>
        </row>
      </sheetData>
      <sheetData sheetId="1135">
        <row r="1">
          <cell r="B1">
            <v>0</v>
          </cell>
        </row>
      </sheetData>
      <sheetData sheetId="1136">
        <row r="1">
          <cell r="B1">
            <v>0</v>
          </cell>
        </row>
      </sheetData>
      <sheetData sheetId="1137">
        <row r="1">
          <cell r="B1">
            <v>0</v>
          </cell>
        </row>
      </sheetData>
      <sheetData sheetId="1138">
        <row r="1">
          <cell r="B1">
            <v>0</v>
          </cell>
        </row>
      </sheetData>
      <sheetData sheetId="1139">
        <row r="1">
          <cell r="B1">
            <v>0</v>
          </cell>
        </row>
      </sheetData>
      <sheetData sheetId="1140">
        <row r="1">
          <cell r="B1">
            <v>0</v>
          </cell>
        </row>
      </sheetData>
      <sheetData sheetId="1141">
        <row r="1">
          <cell r="B1">
            <v>0</v>
          </cell>
        </row>
      </sheetData>
      <sheetData sheetId="1142">
        <row r="1">
          <cell r="B1">
            <v>0</v>
          </cell>
        </row>
      </sheetData>
      <sheetData sheetId="1143">
        <row r="1">
          <cell r="B1">
            <v>0</v>
          </cell>
        </row>
      </sheetData>
      <sheetData sheetId="1144">
        <row r="1">
          <cell r="B1">
            <v>0</v>
          </cell>
        </row>
      </sheetData>
      <sheetData sheetId="1145">
        <row r="1">
          <cell r="B1">
            <v>0</v>
          </cell>
        </row>
      </sheetData>
      <sheetData sheetId="1146">
        <row r="1">
          <cell r="B1">
            <v>0</v>
          </cell>
        </row>
      </sheetData>
      <sheetData sheetId="1147">
        <row r="1">
          <cell r="B1">
            <v>0</v>
          </cell>
        </row>
      </sheetData>
      <sheetData sheetId="1148">
        <row r="1">
          <cell r="B1">
            <v>0</v>
          </cell>
        </row>
      </sheetData>
      <sheetData sheetId="1149">
        <row r="1">
          <cell r="B1">
            <v>0</v>
          </cell>
        </row>
      </sheetData>
      <sheetData sheetId="1150">
        <row r="1">
          <cell r="B1">
            <v>0</v>
          </cell>
        </row>
      </sheetData>
      <sheetData sheetId="1151">
        <row r="1">
          <cell r="B1">
            <v>0</v>
          </cell>
        </row>
      </sheetData>
      <sheetData sheetId="1152">
        <row r="1">
          <cell r="B1">
            <v>0</v>
          </cell>
        </row>
      </sheetData>
      <sheetData sheetId="1153">
        <row r="1">
          <cell r="B1">
            <v>0</v>
          </cell>
        </row>
      </sheetData>
      <sheetData sheetId="1154">
        <row r="1">
          <cell r="B1">
            <v>0</v>
          </cell>
        </row>
      </sheetData>
      <sheetData sheetId="1155">
        <row r="1">
          <cell r="B1">
            <v>0</v>
          </cell>
        </row>
      </sheetData>
      <sheetData sheetId="1156">
        <row r="1">
          <cell r="B1">
            <v>0</v>
          </cell>
        </row>
      </sheetData>
      <sheetData sheetId="1157">
        <row r="1">
          <cell r="B1">
            <v>0</v>
          </cell>
        </row>
      </sheetData>
      <sheetData sheetId="1158">
        <row r="1">
          <cell r="B1">
            <v>0</v>
          </cell>
        </row>
      </sheetData>
      <sheetData sheetId="1159">
        <row r="1">
          <cell r="B1">
            <v>0</v>
          </cell>
        </row>
      </sheetData>
      <sheetData sheetId="1160">
        <row r="1">
          <cell r="B1">
            <v>0</v>
          </cell>
        </row>
      </sheetData>
      <sheetData sheetId="1161">
        <row r="1">
          <cell r="B1">
            <v>0</v>
          </cell>
        </row>
      </sheetData>
      <sheetData sheetId="1162">
        <row r="1">
          <cell r="B1">
            <v>0</v>
          </cell>
        </row>
      </sheetData>
      <sheetData sheetId="1163">
        <row r="1">
          <cell r="B1">
            <v>0</v>
          </cell>
        </row>
      </sheetData>
      <sheetData sheetId="1164">
        <row r="1">
          <cell r="B1">
            <v>0</v>
          </cell>
        </row>
      </sheetData>
      <sheetData sheetId="1165">
        <row r="1">
          <cell r="B1">
            <v>0</v>
          </cell>
        </row>
      </sheetData>
      <sheetData sheetId="1166">
        <row r="1">
          <cell r="B1">
            <v>0</v>
          </cell>
        </row>
      </sheetData>
      <sheetData sheetId="1167">
        <row r="1">
          <cell r="B1">
            <v>0</v>
          </cell>
        </row>
      </sheetData>
      <sheetData sheetId="1168">
        <row r="1">
          <cell r="B1">
            <v>0</v>
          </cell>
        </row>
      </sheetData>
      <sheetData sheetId="1169">
        <row r="1">
          <cell r="B1">
            <v>0</v>
          </cell>
        </row>
      </sheetData>
      <sheetData sheetId="1170">
        <row r="1">
          <cell r="B1">
            <v>0</v>
          </cell>
        </row>
      </sheetData>
      <sheetData sheetId="1171">
        <row r="1">
          <cell r="B1">
            <v>0</v>
          </cell>
        </row>
      </sheetData>
      <sheetData sheetId="1172">
        <row r="1">
          <cell r="B1">
            <v>0</v>
          </cell>
        </row>
      </sheetData>
      <sheetData sheetId="1173">
        <row r="1">
          <cell r="B1">
            <v>0</v>
          </cell>
        </row>
      </sheetData>
      <sheetData sheetId="1174">
        <row r="1">
          <cell r="B1">
            <v>0</v>
          </cell>
        </row>
      </sheetData>
      <sheetData sheetId="1175">
        <row r="1">
          <cell r="B1">
            <v>0</v>
          </cell>
        </row>
      </sheetData>
      <sheetData sheetId="1176">
        <row r="1">
          <cell r="B1">
            <v>0</v>
          </cell>
        </row>
      </sheetData>
      <sheetData sheetId="1177">
        <row r="1">
          <cell r="B1">
            <v>0</v>
          </cell>
        </row>
      </sheetData>
      <sheetData sheetId="1178">
        <row r="1">
          <cell r="B1">
            <v>0</v>
          </cell>
        </row>
      </sheetData>
      <sheetData sheetId="1179">
        <row r="1">
          <cell r="B1">
            <v>0</v>
          </cell>
        </row>
      </sheetData>
      <sheetData sheetId="1180">
        <row r="1">
          <cell r="B1">
            <v>0</v>
          </cell>
        </row>
      </sheetData>
      <sheetData sheetId="1181">
        <row r="1">
          <cell r="B1">
            <v>0</v>
          </cell>
        </row>
      </sheetData>
      <sheetData sheetId="1182">
        <row r="1">
          <cell r="B1">
            <v>0</v>
          </cell>
        </row>
      </sheetData>
      <sheetData sheetId="1183">
        <row r="1">
          <cell r="B1">
            <v>0</v>
          </cell>
        </row>
      </sheetData>
      <sheetData sheetId="1184">
        <row r="1">
          <cell r="B1">
            <v>0</v>
          </cell>
        </row>
      </sheetData>
      <sheetData sheetId="1185">
        <row r="1">
          <cell r="B1">
            <v>0</v>
          </cell>
        </row>
      </sheetData>
      <sheetData sheetId="1186">
        <row r="1">
          <cell r="B1">
            <v>0</v>
          </cell>
        </row>
      </sheetData>
      <sheetData sheetId="1187">
        <row r="1">
          <cell r="B1">
            <v>0</v>
          </cell>
        </row>
      </sheetData>
      <sheetData sheetId="1188">
        <row r="1">
          <cell r="B1">
            <v>0</v>
          </cell>
        </row>
      </sheetData>
      <sheetData sheetId="1189">
        <row r="1">
          <cell r="B1">
            <v>0</v>
          </cell>
        </row>
      </sheetData>
      <sheetData sheetId="1190">
        <row r="1">
          <cell r="B1">
            <v>0</v>
          </cell>
        </row>
      </sheetData>
      <sheetData sheetId="1191">
        <row r="1">
          <cell r="B1">
            <v>0</v>
          </cell>
        </row>
      </sheetData>
      <sheetData sheetId="1192">
        <row r="1">
          <cell r="B1">
            <v>0</v>
          </cell>
        </row>
      </sheetData>
      <sheetData sheetId="1193">
        <row r="1">
          <cell r="B1">
            <v>0</v>
          </cell>
        </row>
      </sheetData>
      <sheetData sheetId="1194">
        <row r="1">
          <cell r="B1">
            <v>0</v>
          </cell>
        </row>
      </sheetData>
      <sheetData sheetId="1195">
        <row r="1">
          <cell r="B1">
            <v>0</v>
          </cell>
        </row>
      </sheetData>
      <sheetData sheetId="1196">
        <row r="1">
          <cell r="B1">
            <v>0</v>
          </cell>
        </row>
      </sheetData>
      <sheetData sheetId="1197">
        <row r="1">
          <cell r="B1">
            <v>0</v>
          </cell>
        </row>
      </sheetData>
      <sheetData sheetId="1198">
        <row r="1">
          <cell r="B1">
            <v>0</v>
          </cell>
        </row>
      </sheetData>
      <sheetData sheetId="1199">
        <row r="1">
          <cell r="B1">
            <v>0</v>
          </cell>
        </row>
      </sheetData>
      <sheetData sheetId="1200">
        <row r="1">
          <cell r="B1">
            <v>0</v>
          </cell>
        </row>
      </sheetData>
      <sheetData sheetId="1201">
        <row r="1">
          <cell r="B1">
            <v>0</v>
          </cell>
        </row>
      </sheetData>
      <sheetData sheetId="1202">
        <row r="1">
          <cell r="B1">
            <v>0</v>
          </cell>
        </row>
      </sheetData>
      <sheetData sheetId="1203">
        <row r="1">
          <cell r="B1">
            <v>0</v>
          </cell>
        </row>
      </sheetData>
      <sheetData sheetId="1204">
        <row r="1">
          <cell r="B1">
            <v>0</v>
          </cell>
        </row>
      </sheetData>
      <sheetData sheetId="1205">
        <row r="1">
          <cell r="B1">
            <v>0</v>
          </cell>
        </row>
      </sheetData>
      <sheetData sheetId="1206">
        <row r="1">
          <cell r="B1">
            <v>0</v>
          </cell>
        </row>
      </sheetData>
      <sheetData sheetId="1207">
        <row r="1">
          <cell r="B1">
            <v>0</v>
          </cell>
        </row>
      </sheetData>
      <sheetData sheetId="1208">
        <row r="1">
          <cell r="B1">
            <v>0</v>
          </cell>
        </row>
      </sheetData>
      <sheetData sheetId="1209">
        <row r="1">
          <cell r="B1">
            <v>0</v>
          </cell>
        </row>
      </sheetData>
      <sheetData sheetId="1210">
        <row r="1">
          <cell r="B1">
            <v>0</v>
          </cell>
        </row>
      </sheetData>
      <sheetData sheetId="1211">
        <row r="1">
          <cell r="B1">
            <v>0</v>
          </cell>
        </row>
      </sheetData>
      <sheetData sheetId="1212">
        <row r="1">
          <cell r="B1">
            <v>0</v>
          </cell>
        </row>
      </sheetData>
      <sheetData sheetId="1213">
        <row r="1">
          <cell r="B1">
            <v>0</v>
          </cell>
        </row>
      </sheetData>
      <sheetData sheetId="1214">
        <row r="1">
          <cell r="B1">
            <v>0</v>
          </cell>
        </row>
      </sheetData>
      <sheetData sheetId="1215">
        <row r="1">
          <cell r="B1">
            <v>0</v>
          </cell>
        </row>
      </sheetData>
      <sheetData sheetId="1216">
        <row r="1">
          <cell r="B1">
            <v>0</v>
          </cell>
        </row>
      </sheetData>
      <sheetData sheetId="1217">
        <row r="1">
          <cell r="B1">
            <v>0</v>
          </cell>
        </row>
      </sheetData>
      <sheetData sheetId="1218">
        <row r="1">
          <cell r="B1">
            <v>0</v>
          </cell>
        </row>
      </sheetData>
      <sheetData sheetId="1219">
        <row r="1">
          <cell r="B1">
            <v>0</v>
          </cell>
        </row>
      </sheetData>
      <sheetData sheetId="1220">
        <row r="1">
          <cell r="B1">
            <v>0</v>
          </cell>
        </row>
      </sheetData>
      <sheetData sheetId="1221">
        <row r="1">
          <cell r="B1">
            <v>0</v>
          </cell>
        </row>
      </sheetData>
      <sheetData sheetId="1222">
        <row r="1">
          <cell r="B1">
            <v>0</v>
          </cell>
        </row>
      </sheetData>
      <sheetData sheetId="1223">
        <row r="1">
          <cell r="B1">
            <v>0</v>
          </cell>
        </row>
      </sheetData>
      <sheetData sheetId="1224">
        <row r="1">
          <cell r="B1">
            <v>0</v>
          </cell>
        </row>
      </sheetData>
      <sheetData sheetId="1225">
        <row r="1">
          <cell r="B1">
            <v>0</v>
          </cell>
        </row>
      </sheetData>
      <sheetData sheetId="1226">
        <row r="1">
          <cell r="B1">
            <v>0</v>
          </cell>
        </row>
      </sheetData>
      <sheetData sheetId="1227">
        <row r="1">
          <cell r="B1">
            <v>0</v>
          </cell>
        </row>
      </sheetData>
      <sheetData sheetId="1228">
        <row r="1">
          <cell r="B1">
            <v>0</v>
          </cell>
        </row>
      </sheetData>
      <sheetData sheetId="1229">
        <row r="1">
          <cell r="B1">
            <v>0</v>
          </cell>
        </row>
      </sheetData>
      <sheetData sheetId="1230">
        <row r="1">
          <cell r="B1">
            <v>0</v>
          </cell>
        </row>
      </sheetData>
      <sheetData sheetId="1231">
        <row r="1">
          <cell r="B1">
            <v>0</v>
          </cell>
        </row>
      </sheetData>
      <sheetData sheetId="1232">
        <row r="1">
          <cell r="B1">
            <v>0</v>
          </cell>
        </row>
      </sheetData>
      <sheetData sheetId="1233">
        <row r="1">
          <cell r="B1">
            <v>0</v>
          </cell>
        </row>
      </sheetData>
      <sheetData sheetId="1234">
        <row r="1">
          <cell r="B1">
            <v>0</v>
          </cell>
        </row>
      </sheetData>
      <sheetData sheetId="1235">
        <row r="1">
          <cell r="B1">
            <v>0</v>
          </cell>
        </row>
      </sheetData>
      <sheetData sheetId="1236">
        <row r="1">
          <cell r="B1">
            <v>0</v>
          </cell>
        </row>
      </sheetData>
      <sheetData sheetId="1237">
        <row r="1">
          <cell r="B1">
            <v>0</v>
          </cell>
        </row>
      </sheetData>
      <sheetData sheetId="1238">
        <row r="1">
          <cell r="B1">
            <v>0</v>
          </cell>
        </row>
      </sheetData>
      <sheetData sheetId="1239">
        <row r="1">
          <cell r="B1">
            <v>0</v>
          </cell>
        </row>
      </sheetData>
      <sheetData sheetId="1240">
        <row r="1">
          <cell r="B1">
            <v>0</v>
          </cell>
        </row>
      </sheetData>
      <sheetData sheetId="1241">
        <row r="1">
          <cell r="B1">
            <v>0</v>
          </cell>
        </row>
      </sheetData>
      <sheetData sheetId="1242">
        <row r="1">
          <cell r="B1">
            <v>0</v>
          </cell>
        </row>
      </sheetData>
      <sheetData sheetId="1243">
        <row r="1">
          <cell r="B1">
            <v>0</v>
          </cell>
        </row>
      </sheetData>
      <sheetData sheetId="1244">
        <row r="1">
          <cell r="B1">
            <v>0</v>
          </cell>
        </row>
      </sheetData>
      <sheetData sheetId="1245">
        <row r="1">
          <cell r="B1">
            <v>0</v>
          </cell>
        </row>
      </sheetData>
      <sheetData sheetId="1246">
        <row r="1">
          <cell r="B1">
            <v>0</v>
          </cell>
        </row>
      </sheetData>
      <sheetData sheetId="1247">
        <row r="1">
          <cell r="B1">
            <v>0</v>
          </cell>
        </row>
      </sheetData>
      <sheetData sheetId="1248">
        <row r="1">
          <cell r="B1">
            <v>0</v>
          </cell>
        </row>
      </sheetData>
      <sheetData sheetId="1249">
        <row r="1">
          <cell r="B1">
            <v>0</v>
          </cell>
        </row>
      </sheetData>
      <sheetData sheetId="1250">
        <row r="1">
          <cell r="B1">
            <v>0</v>
          </cell>
        </row>
      </sheetData>
      <sheetData sheetId="1251">
        <row r="1">
          <cell r="B1">
            <v>0</v>
          </cell>
        </row>
      </sheetData>
      <sheetData sheetId="1252">
        <row r="1">
          <cell r="B1">
            <v>0</v>
          </cell>
        </row>
      </sheetData>
      <sheetData sheetId="1253">
        <row r="1">
          <cell r="B1">
            <v>0</v>
          </cell>
        </row>
      </sheetData>
      <sheetData sheetId="1254">
        <row r="1">
          <cell r="B1">
            <v>0</v>
          </cell>
        </row>
      </sheetData>
      <sheetData sheetId="1255">
        <row r="1">
          <cell r="B1">
            <v>0</v>
          </cell>
        </row>
      </sheetData>
      <sheetData sheetId="1256">
        <row r="1">
          <cell r="B1">
            <v>0</v>
          </cell>
        </row>
      </sheetData>
      <sheetData sheetId="1257">
        <row r="1">
          <cell r="B1">
            <v>0</v>
          </cell>
        </row>
      </sheetData>
      <sheetData sheetId="1258">
        <row r="1">
          <cell r="B1">
            <v>0</v>
          </cell>
        </row>
      </sheetData>
      <sheetData sheetId="1259">
        <row r="1">
          <cell r="B1">
            <v>0</v>
          </cell>
        </row>
      </sheetData>
      <sheetData sheetId="1260">
        <row r="1">
          <cell r="B1">
            <v>0</v>
          </cell>
        </row>
      </sheetData>
      <sheetData sheetId="1261">
        <row r="1">
          <cell r="B1">
            <v>0</v>
          </cell>
        </row>
      </sheetData>
      <sheetData sheetId="1262">
        <row r="1">
          <cell r="B1">
            <v>0</v>
          </cell>
        </row>
      </sheetData>
      <sheetData sheetId="1263">
        <row r="1">
          <cell r="B1">
            <v>0</v>
          </cell>
        </row>
      </sheetData>
      <sheetData sheetId="1264">
        <row r="1">
          <cell r="B1">
            <v>0</v>
          </cell>
        </row>
      </sheetData>
      <sheetData sheetId="1265">
        <row r="1">
          <cell r="B1">
            <v>0</v>
          </cell>
        </row>
      </sheetData>
      <sheetData sheetId="1266">
        <row r="1">
          <cell r="B1">
            <v>0</v>
          </cell>
        </row>
      </sheetData>
      <sheetData sheetId="1267">
        <row r="1">
          <cell r="B1">
            <v>0</v>
          </cell>
        </row>
      </sheetData>
      <sheetData sheetId="1268">
        <row r="1">
          <cell r="B1">
            <v>0</v>
          </cell>
        </row>
      </sheetData>
      <sheetData sheetId="1269">
        <row r="1">
          <cell r="B1">
            <v>0</v>
          </cell>
        </row>
      </sheetData>
      <sheetData sheetId="1270">
        <row r="1">
          <cell r="B1">
            <v>0</v>
          </cell>
        </row>
      </sheetData>
      <sheetData sheetId="1271">
        <row r="1">
          <cell r="B1">
            <v>0</v>
          </cell>
        </row>
      </sheetData>
      <sheetData sheetId="1272">
        <row r="1">
          <cell r="B1">
            <v>0</v>
          </cell>
        </row>
      </sheetData>
      <sheetData sheetId="1273">
        <row r="1">
          <cell r="B1">
            <v>0</v>
          </cell>
        </row>
      </sheetData>
      <sheetData sheetId="1274">
        <row r="1">
          <cell r="B1">
            <v>0</v>
          </cell>
        </row>
      </sheetData>
      <sheetData sheetId="1275">
        <row r="1">
          <cell r="B1">
            <v>0</v>
          </cell>
        </row>
      </sheetData>
      <sheetData sheetId="1276">
        <row r="1">
          <cell r="B1">
            <v>0</v>
          </cell>
        </row>
      </sheetData>
      <sheetData sheetId="1277">
        <row r="1">
          <cell r="B1">
            <v>0</v>
          </cell>
        </row>
      </sheetData>
      <sheetData sheetId="1278">
        <row r="1">
          <cell r="B1">
            <v>0</v>
          </cell>
        </row>
      </sheetData>
      <sheetData sheetId="1279">
        <row r="1">
          <cell r="B1">
            <v>0</v>
          </cell>
        </row>
      </sheetData>
      <sheetData sheetId="1280">
        <row r="1">
          <cell r="B1">
            <v>0</v>
          </cell>
        </row>
      </sheetData>
      <sheetData sheetId="1281">
        <row r="1">
          <cell r="B1">
            <v>0</v>
          </cell>
        </row>
      </sheetData>
      <sheetData sheetId="1282">
        <row r="1">
          <cell r="B1">
            <v>0</v>
          </cell>
        </row>
      </sheetData>
      <sheetData sheetId="1283">
        <row r="1">
          <cell r="B1">
            <v>0</v>
          </cell>
        </row>
      </sheetData>
      <sheetData sheetId="1284">
        <row r="1">
          <cell r="B1">
            <v>0</v>
          </cell>
        </row>
      </sheetData>
      <sheetData sheetId="1285">
        <row r="1">
          <cell r="B1">
            <v>0</v>
          </cell>
        </row>
      </sheetData>
      <sheetData sheetId="1286">
        <row r="1">
          <cell r="B1">
            <v>0</v>
          </cell>
        </row>
      </sheetData>
      <sheetData sheetId="1287">
        <row r="1">
          <cell r="B1">
            <v>0</v>
          </cell>
        </row>
      </sheetData>
      <sheetData sheetId="1288">
        <row r="1">
          <cell r="B1">
            <v>0</v>
          </cell>
        </row>
      </sheetData>
      <sheetData sheetId="1289">
        <row r="1">
          <cell r="B1">
            <v>0</v>
          </cell>
        </row>
      </sheetData>
      <sheetData sheetId="1290">
        <row r="1">
          <cell r="B1">
            <v>0</v>
          </cell>
        </row>
      </sheetData>
      <sheetData sheetId="1291">
        <row r="1">
          <cell r="B1">
            <v>0</v>
          </cell>
        </row>
      </sheetData>
      <sheetData sheetId="1292">
        <row r="1">
          <cell r="B1">
            <v>0</v>
          </cell>
        </row>
      </sheetData>
      <sheetData sheetId="1293">
        <row r="1">
          <cell r="B1">
            <v>0</v>
          </cell>
        </row>
      </sheetData>
      <sheetData sheetId="1294">
        <row r="1">
          <cell r="B1">
            <v>0</v>
          </cell>
        </row>
      </sheetData>
      <sheetData sheetId="1295">
        <row r="1">
          <cell r="B1">
            <v>0</v>
          </cell>
        </row>
      </sheetData>
      <sheetData sheetId="1296">
        <row r="1">
          <cell r="B1">
            <v>0</v>
          </cell>
        </row>
      </sheetData>
      <sheetData sheetId="1297">
        <row r="1">
          <cell r="B1">
            <v>0</v>
          </cell>
        </row>
      </sheetData>
      <sheetData sheetId="1298">
        <row r="1">
          <cell r="B1">
            <v>0</v>
          </cell>
        </row>
      </sheetData>
      <sheetData sheetId="1299">
        <row r="1">
          <cell r="B1">
            <v>0</v>
          </cell>
        </row>
      </sheetData>
      <sheetData sheetId="1300">
        <row r="1">
          <cell r="B1">
            <v>0</v>
          </cell>
        </row>
      </sheetData>
      <sheetData sheetId="1301">
        <row r="1">
          <cell r="B1">
            <v>0</v>
          </cell>
        </row>
      </sheetData>
      <sheetData sheetId="1302">
        <row r="1">
          <cell r="B1">
            <v>0</v>
          </cell>
        </row>
      </sheetData>
      <sheetData sheetId="1303">
        <row r="1">
          <cell r="B1">
            <v>0</v>
          </cell>
        </row>
      </sheetData>
      <sheetData sheetId="1304">
        <row r="1">
          <cell r="B1">
            <v>0</v>
          </cell>
        </row>
      </sheetData>
      <sheetData sheetId="1305">
        <row r="1">
          <cell r="B1">
            <v>0</v>
          </cell>
        </row>
      </sheetData>
      <sheetData sheetId="1306">
        <row r="1">
          <cell r="B1">
            <v>0</v>
          </cell>
        </row>
      </sheetData>
      <sheetData sheetId="1307">
        <row r="1">
          <cell r="B1">
            <v>0</v>
          </cell>
        </row>
      </sheetData>
      <sheetData sheetId="1308">
        <row r="1">
          <cell r="B1">
            <v>0</v>
          </cell>
        </row>
      </sheetData>
      <sheetData sheetId="1309"/>
      <sheetData sheetId="1310">
        <row r="1">
          <cell r="B1">
            <v>0</v>
          </cell>
        </row>
      </sheetData>
      <sheetData sheetId="1311"/>
      <sheetData sheetId="1312">
        <row r="1">
          <cell r="B1">
            <v>0</v>
          </cell>
        </row>
      </sheetData>
      <sheetData sheetId="1313">
        <row r="1">
          <cell r="B1">
            <v>0</v>
          </cell>
        </row>
      </sheetData>
      <sheetData sheetId="1314">
        <row r="1">
          <cell r="B1">
            <v>0</v>
          </cell>
        </row>
      </sheetData>
      <sheetData sheetId="1315"/>
      <sheetData sheetId="1316"/>
      <sheetData sheetId="1317"/>
      <sheetData sheetId="1318"/>
      <sheetData sheetId="1319">
        <row r="1">
          <cell r="B1">
            <v>0</v>
          </cell>
        </row>
      </sheetData>
      <sheetData sheetId="1320">
        <row r="1">
          <cell r="B1">
            <v>0</v>
          </cell>
        </row>
      </sheetData>
      <sheetData sheetId="1321"/>
      <sheetData sheetId="1322">
        <row r="1">
          <cell r="B1">
            <v>0</v>
          </cell>
        </row>
      </sheetData>
      <sheetData sheetId="1323">
        <row r="1">
          <cell r="B1">
            <v>0</v>
          </cell>
        </row>
      </sheetData>
      <sheetData sheetId="1324"/>
      <sheetData sheetId="1325">
        <row r="1">
          <cell r="B1">
            <v>0</v>
          </cell>
        </row>
      </sheetData>
      <sheetData sheetId="1326">
        <row r="1">
          <cell r="B1">
            <v>0</v>
          </cell>
        </row>
      </sheetData>
      <sheetData sheetId="1327">
        <row r="1">
          <cell r="B1">
            <v>0</v>
          </cell>
        </row>
      </sheetData>
      <sheetData sheetId="1328">
        <row r="1">
          <cell r="B1">
            <v>0</v>
          </cell>
        </row>
      </sheetData>
      <sheetData sheetId="1329">
        <row r="1">
          <cell r="B1">
            <v>0</v>
          </cell>
        </row>
      </sheetData>
      <sheetData sheetId="1330"/>
      <sheetData sheetId="1331"/>
      <sheetData sheetId="1332" refreshError="1"/>
      <sheetData sheetId="1333" refreshError="1"/>
      <sheetData sheetId="1334" refreshError="1"/>
      <sheetData sheetId="1335" refreshError="1"/>
      <sheetData sheetId="1336"/>
      <sheetData sheetId="1337">
        <row r="1">
          <cell r="B1">
            <v>0</v>
          </cell>
        </row>
      </sheetData>
      <sheetData sheetId="1338"/>
      <sheetData sheetId="1339">
        <row r="1">
          <cell r="B1">
            <v>0</v>
          </cell>
        </row>
      </sheetData>
      <sheetData sheetId="1340">
        <row r="1">
          <cell r="B1">
            <v>0</v>
          </cell>
        </row>
      </sheetData>
      <sheetData sheetId="1341"/>
      <sheetData sheetId="1342">
        <row r="1">
          <cell r="B1">
            <v>0</v>
          </cell>
        </row>
      </sheetData>
      <sheetData sheetId="1343">
        <row r="1">
          <cell r="B1">
            <v>0</v>
          </cell>
        </row>
      </sheetData>
      <sheetData sheetId="1344">
        <row r="1">
          <cell r="B1">
            <v>0</v>
          </cell>
        </row>
      </sheetData>
      <sheetData sheetId="1345">
        <row r="1">
          <cell r="B1">
            <v>0</v>
          </cell>
        </row>
      </sheetData>
      <sheetData sheetId="1346">
        <row r="1">
          <cell r="B1">
            <v>0</v>
          </cell>
        </row>
      </sheetData>
      <sheetData sheetId="1347">
        <row r="1">
          <cell r="B1">
            <v>0</v>
          </cell>
        </row>
      </sheetData>
      <sheetData sheetId="1348">
        <row r="1">
          <cell r="B1">
            <v>0</v>
          </cell>
        </row>
      </sheetData>
      <sheetData sheetId="1349">
        <row r="1">
          <cell r="B1">
            <v>0</v>
          </cell>
        </row>
      </sheetData>
      <sheetData sheetId="1350"/>
      <sheetData sheetId="1351"/>
      <sheetData sheetId="1352"/>
      <sheetData sheetId="1353"/>
      <sheetData sheetId="1354">
        <row r="1">
          <cell r="B1">
            <v>0</v>
          </cell>
        </row>
      </sheetData>
      <sheetData sheetId="1355">
        <row r="1">
          <cell r="B1">
            <v>0</v>
          </cell>
        </row>
      </sheetData>
      <sheetData sheetId="1356">
        <row r="1">
          <cell r="B1">
            <v>0</v>
          </cell>
        </row>
      </sheetData>
      <sheetData sheetId="1357">
        <row r="1">
          <cell r="B1">
            <v>0</v>
          </cell>
        </row>
      </sheetData>
      <sheetData sheetId="1358">
        <row r="1">
          <cell r="B1">
            <v>0</v>
          </cell>
        </row>
      </sheetData>
      <sheetData sheetId="1359">
        <row r="1">
          <cell r="B1">
            <v>0</v>
          </cell>
        </row>
      </sheetData>
      <sheetData sheetId="1360">
        <row r="1">
          <cell r="B1">
            <v>0</v>
          </cell>
        </row>
      </sheetData>
      <sheetData sheetId="1361">
        <row r="1">
          <cell r="B1">
            <v>0</v>
          </cell>
        </row>
      </sheetData>
      <sheetData sheetId="1362">
        <row r="1">
          <cell r="B1">
            <v>0</v>
          </cell>
        </row>
      </sheetData>
      <sheetData sheetId="1363">
        <row r="1">
          <cell r="B1">
            <v>0</v>
          </cell>
        </row>
      </sheetData>
      <sheetData sheetId="1364">
        <row r="1">
          <cell r="B1">
            <v>0</v>
          </cell>
        </row>
      </sheetData>
      <sheetData sheetId="1365">
        <row r="1">
          <cell r="B1">
            <v>0</v>
          </cell>
        </row>
      </sheetData>
      <sheetData sheetId="1366">
        <row r="1">
          <cell r="B1">
            <v>0</v>
          </cell>
        </row>
      </sheetData>
      <sheetData sheetId="1367">
        <row r="1">
          <cell r="B1">
            <v>0</v>
          </cell>
        </row>
      </sheetData>
      <sheetData sheetId="1368">
        <row r="1">
          <cell r="B1">
            <v>0</v>
          </cell>
        </row>
      </sheetData>
      <sheetData sheetId="1369">
        <row r="1">
          <cell r="B1">
            <v>0</v>
          </cell>
        </row>
      </sheetData>
      <sheetData sheetId="1370">
        <row r="1">
          <cell r="B1">
            <v>0</v>
          </cell>
        </row>
      </sheetData>
      <sheetData sheetId="1371">
        <row r="1">
          <cell r="B1">
            <v>0</v>
          </cell>
        </row>
      </sheetData>
      <sheetData sheetId="1372">
        <row r="1">
          <cell r="B1">
            <v>0</v>
          </cell>
        </row>
      </sheetData>
      <sheetData sheetId="1373">
        <row r="1">
          <cell r="B1">
            <v>0</v>
          </cell>
        </row>
      </sheetData>
      <sheetData sheetId="1374">
        <row r="1">
          <cell r="B1">
            <v>0</v>
          </cell>
        </row>
      </sheetData>
      <sheetData sheetId="1375">
        <row r="1">
          <cell r="B1">
            <v>0</v>
          </cell>
        </row>
      </sheetData>
      <sheetData sheetId="1376">
        <row r="1">
          <cell r="B1">
            <v>0</v>
          </cell>
        </row>
      </sheetData>
      <sheetData sheetId="1377">
        <row r="1">
          <cell r="B1">
            <v>0</v>
          </cell>
        </row>
      </sheetData>
      <sheetData sheetId="1378">
        <row r="1">
          <cell r="B1">
            <v>0</v>
          </cell>
        </row>
      </sheetData>
      <sheetData sheetId="1379">
        <row r="1">
          <cell r="B1">
            <v>0</v>
          </cell>
        </row>
      </sheetData>
      <sheetData sheetId="1380">
        <row r="1">
          <cell r="B1">
            <v>0</v>
          </cell>
        </row>
      </sheetData>
      <sheetData sheetId="1381">
        <row r="1">
          <cell r="B1">
            <v>0</v>
          </cell>
        </row>
      </sheetData>
      <sheetData sheetId="1382">
        <row r="1">
          <cell r="B1">
            <v>0</v>
          </cell>
        </row>
      </sheetData>
      <sheetData sheetId="1383">
        <row r="1">
          <cell r="B1">
            <v>0</v>
          </cell>
        </row>
      </sheetData>
      <sheetData sheetId="1384">
        <row r="1">
          <cell r="B1">
            <v>0</v>
          </cell>
        </row>
      </sheetData>
      <sheetData sheetId="1385">
        <row r="1">
          <cell r="B1">
            <v>0</v>
          </cell>
        </row>
      </sheetData>
      <sheetData sheetId="1386">
        <row r="1">
          <cell r="B1">
            <v>0</v>
          </cell>
        </row>
      </sheetData>
      <sheetData sheetId="1387">
        <row r="1">
          <cell r="B1">
            <v>0</v>
          </cell>
        </row>
      </sheetData>
      <sheetData sheetId="1388">
        <row r="1">
          <cell r="B1">
            <v>0</v>
          </cell>
        </row>
      </sheetData>
      <sheetData sheetId="1389">
        <row r="1">
          <cell r="B1">
            <v>0</v>
          </cell>
        </row>
      </sheetData>
      <sheetData sheetId="1390">
        <row r="1">
          <cell r="B1">
            <v>0</v>
          </cell>
        </row>
      </sheetData>
      <sheetData sheetId="1391">
        <row r="1">
          <cell r="B1">
            <v>0</v>
          </cell>
        </row>
      </sheetData>
      <sheetData sheetId="1392">
        <row r="1">
          <cell r="B1">
            <v>0</v>
          </cell>
        </row>
      </sheetData>
      <sheetData sheetId="1393">
        <row r="1">
          <cell r="B1">
            <v>0</v>
          </cell>
        </row>
      </sheetData>
      <sheetData sheetId="1394">
        <row r="1">
          <cell r="B1">
            <v>0</v>
          </cell>
        </row>
      </sheetData>
      <sheetData sheetId="1395">
        <row r="1">
          <cell r="B1">
            <v>0</v>
          </cell>
        </row>
      </sheetData>
      <sheetData sheetId="1396">
        <row r="1">
          <cell r="B1">
            <v>0</v>
          </cell>
        </row>
      </sheetData>
      <sheetData sheetId="1397">
        <row r="1">
          <cell r="B1">
            <v>0</v>
          </cell>
        </row>
      </sheetData>
      <sheetData sheetId="1398">
        <row r="1">
          <cell r="B1">
            <v>0</v>
          </cell>
        </row>
      </sheetData>
      <sheetData sheetId="1399">
        <row r="1">
          <cell r="B1">
            <v>0</v>
          </cell>
        </row>
      </sheetData>
      <sheetData sheetId="1400">
        <row r="1">
          <cell r="B1">
            <v>0</v>
          </cell>
        </row>
      </sheetData>
      <sheetData sheetId="1401">
        <row r="1">
          <cell r="B1">
            <v>0</v>
          </cell>
        </row>
      </sheetData>
      <sheetData sheetId="1402">
        <row r="1">
          <cell r="B1">
            <v>0</v>
          </cell>
        </row>
      </sheetData>
      <sheetData sheetId="1403">
        <row r="1">
          <cell r="B1">
            <v>0</v>
          </cell>
        </row>
      </sheetData>
      <sheetData sheetId="1404">
        <row r="1">
          <cell r="B1">
            <v>0</v>
          </cell>
        </row>
      </sheetData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/>
      <sheetData sheetId="1466"/>
      <sheetData sheetId="1467" refreshError="1"/>
      <sheetData sheetId="1468"/>
      <sheetData sheetId="1469"/>
      <sheetData sheetId="1470"/>
      <sheetData sheetId="1471"/>
      <sheetData sheetId="1472"/>
      <sheetData sheetId="1473"/>
      <sheetData sheetId="1474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/>
      <sheetData sheetId="1483"/>
      <sheetData sheetId="1484"/>
      <sheetData sheetId="1485"/>
      <sheetData sheetId="1486"/>
      <sheetData sheetId="1487"/>
      <sheetData sheetId="1488">
        <row r="1">
          <cell r="B1">
            <v>0</v>
          </cell>
        </row>
      </sheetData>
      <sheetData sheetId="1489"/>
      <sheetData sheetId="1490"/>
      <sheetData sheetId="1491">
        <row r="1">
          <cell r="B1">
            <v>0</v>
          </cell>
        </row>
      </sheetData>
      <sheetData sheetId="1492"/>
      <sheetData sheetId="1493"/>
      <sheetData sheetId="1494"/>
      <sheetData sheetId="1495"/>
      <sheetData sheetId="1496"/>
      <sheetData sheetId="1497" refreshError="1"/>
      <sheetData sheetId="1498">
        <row r="1">
          <cell r="B1">
            <v>0</v>
          </cell>
        </row>
      </sheetData>
      <sheetData sheetId="1499">
        <row r="1">
          <cell r="B1">
            <v>0</v>
          </cell>
        </row>
      </sheetData>
      <sheetData sheetId="1500"/>
      <sheetData sheetId="1501"/>
      <sheetData sheetId="1502">
        <row r="1">
          <cell r="B1">
            <v>0</v>
          </cell>
        </row>
      </sheetData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/>
      <sheetData sheetId="1538"/>
      <sheetData sheetId="1539">
        <row r="1">
          <cell r="B1">
            <v>0</v>
          </cell>
        </row>
      </sheetData>
      <sheetData sheetId="1540">
        <row r="1">
          <cell r="B1">
            <v>0</v>
          </cell>
        </row>
      </sheetData>
      <sheetData sheetId="1541">
        <row r="1">
          <cell r="B1">
            <v>0</v>
          </cell>
        </row>
      </sheetData>
      <sheetData sheetId="1542">
        <row r="1">
          <cell r="B1">
            <v>0</v>
          </cell>
        </row>
      </sheetData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/>
      <sheetData sheetId="1558" refreshError="1"/>
      <sheetData sheetId="1559" refreshError="1"/>
      <sheetData sheetId="1560"/>
      <sheetData sheetId="1561"/>
      <sheetData sheetId="1562">
        <row r="1">
          <cell r="B1">
            <v>0</v>
          </cell>
        </row>
      </sheetData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>
        <row r="1">
          <cell r="B1">
            <v>0</v>
          </cell>
        </row>
      </sheetData>
      <sheetData sheetId="1576"/>
      <sheetData sheetId="1577"/>
      <sheetData sheetId="1578">
        <row r="1">
          <cell r="B1">
            <v>0</v>
          </cell>
        </row>
      </sheetData>
      <sheetData sheetId="1579">
        <row r="1">
          <cell r="B1">
            <v>0</v>
          </cell>
        </row>
      </sheetData>
      <sheetData sheetId="1580"/>
      <sheetData sheetId="1581"/>
      <sheetData sheetId="1582">
        <row r="1">
          <cell r="B1">
            <v>0</v>
          </cell>
        </row>
      </sheetData>
      <sheetData sheetId="1583"/>
      <sheetData sheetId="1584"/>
      <sheetData sheetId="1585"/>
      <sheetData sheetId="1586"/>
      <sheetData sheetId="1587"/>
      <sheetData sheetId="1588"/>
      <sheetData sheetId="1589"/>
      <sheetData sheetId="1590">
        <row r="1">
          <cell r="B1">
            <v>0</v>
          </cell>
        </row>
      </sheetData>
      <sheetData sheetId="1591">
        <row r="1">
          <cell r="B1">
            <v>0</v>
          </cell>
        </row>
      </sheetData>
      <sheetData sheetId="1592"/>
      <sheetData sheetId="1593">
        <row r="1">
          <cell r="B1">
            <v>0</v>
          </cell>
        </row>
      </sheetData>
      <sheetData sheetId="1594">
        <row r="1">
          <cell r="B1">
            <v>0</v>
          </cell>
        </row>
      </sheetData>
      <sheetData sheetId="1595">
        <row r="1">
          <cell r="B1">
            <v>0</v>
          </cell>
        </row>
      </sheetData>
      <sheetData sheetId="1596"/>
      <sheetData sheetId="1597">
        <row r="1">
          <cell r="B1">
            <v>0</v>
          </cell>
        </row>
      </sheetData>
      <sheetData sheetId="1598">
        <row r="1">
          <cell r="B1">
            <v>0</v>
          </cell>
        </row>
      </sheetData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>
        <row r="1">
          <cell r="B1">
            <v>0</v>
          </cell>
        </row>
      </sheetData>
      <sheetData sheetId="1706"/>
      <sheetData sheetId="1707"/>
      <sheetData sheetId="1708"/>
      <sheetData sheetId="1709">
        <row r="1">
          <cell r="B1">
            <v>0</v>
          </cell>
        </row>
      </sheetData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/>
      <sheetData sheetId="1728"/>
      <sheetData sheetId="1729"/>
      <sheetData sheetId="1730"/>
      <sheetData sheetId="1731"/>
      <sheetData sheetId="1732"/>
      <sheetData sheetId="1733"/>
      <sheetData sheetId="1734"/>
      <sheetData sheetId="1735"/>
      <sheetData sheetId="1736"/>
      <sheetData sheetId="1737"/>
      <sheetData sheetId="1738"/>
      <sheetData sheetId="1739"/>
      <sheetData sheetId="1740"/>
      <sheetData sheetId="1741"/>
      <sheetData sheetId="1742"/>
      <sheetData sheetId="1743"/>
      <sheetData sheetId="1744"/>
      <sheetData sheetId="1745"/>
      <sheetData sheetId="1746"/>
      <sheetData sheetId="1747"/>
      <sheetData sheetId="1748"/>
      <sheetData sheetId="1749"/>
      <sheetData sheetId="1750"/>
      <sheetData sheetId="1751"/>
      <sheetData sheetId="1752"/>
      <sheetData sheetId="1753"/>
      <sheetData sheetId="1754"/>
      <sheetData sheetId="1755"/>
      <sheetData sheetId="1756"/>
      <sheetData sheetId="1757"/>
      <sheetData sheetId="1758"/>
      <sheetData sheetId="1759"/>
      <sheetData sheetId="1760"/>
      <sheetData sheetId="1761"/>
      <sheetData sheetId="1762"/>
      <sheetData sheetId="1763"/>
      <sheetData sheetId="1764"/>
      <sheetData sheetId="1765"/>
      <sheetData sheetId="1766"/>
      <sheetData sheetId="1767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/>
      <sheetData sheetId="1774"/>
      <sheetData sheetId="1775"/>
      <sheetData sheetId="1776"/>
      <sheetData sheetId="1777"/>
      <sheetData sheetId="1778"/>
      <sheetData sheetId="1779"/>
      <sheetData sheetId="1780"/>
      <sheetData sheetId="1781"/>
      <sheetData sheetId="1782"/>
      <sheetData sheetId="1783"/>
      <sheetData sheetId="1784"/>
      <sheetData sheetId="1785" refreshError="1"/>
      <sheetData sheetId="1786" refreshError="1"/>
      <sheetData sheetId="1787" refreshError="1"/>
      <sheetData sheetId="1788" refreshError="1"/>
      <sheetData sheetId="1789"/>
      <sheetData sheetId="1790"/>
      <sheetData sheetId="1791"/>
      <sheetData sheetId="1792"/>
      <sheetData sheetId="1793"/>
      <sheetData sheetId="1794"/>
      <sheetData sheetId="1795"/>
      <sheetData sheetId="1796"/>
      <sheetData sheetId="1797"/>
      <sheetData sheetId="1798"/>
      <sheetData sheetId="1799"/>
      <sheetData sheetId="1800"/>
      <sheetData sheetId="1801"/>
      <sheetData sheetId="1802"/>
      <sheetData sheetId="1803"/>
      <sheetData sheetId="1804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/>
      <sheetData sheetId="1811"/>
      <sheetData sheetId="1812"/>
      <sheetData sheetId="1813"/>
      <sheetData sheetId="1814"/>
      <sheetData sheetId="1815"/>
      <sheetData sheetId="1816"/>
      <sheetData sheetId="1817"/>
      <sheetData sheetId="1818"/>
      <sheetData sheetId="1819"/>
      <sheetData sheetId="1820"/>
      <sheetData sheetId="1821"/>
      <sheetData sheetId="1822"/>
      <sheetData sheetId="1823"/>
      <sheetData sheetId="1824"/>
      <sheetData sheetId="1825"/>
      <sheetData sheetId="1826"/>
      <sheetData sheetId="1827"/>
      <sheetData sheetId="1828"/>
      <sheetData sheetId="1829"/>
      <sheetData sheetId="1830"/>
      <sheetData sheetId="1831">
        <row r="1">
          <cell r="B1">
            <v>0</v>
          </cell>
        </row>
      </sheetData>
      <sheetData sheetId="1832"/>
      <sheetData sheetId="1833"/>
      <sheetData sheetId="1834"/>
      <sheetData sheetId="1835"/>
      <sheetData sheetId="1836"/>
      <sheetData sheetId="1837">
        <row r="1">
          <cell r="B1">
            <v>0</v>
          </cell>
        </row>
      </sheetData>
      <sheetData sheetId="1838"/>
      <sheetData sheetId="1839"/>
      <sheetData sheetId="1840">
        <row r="1">
          <cell r="B1">
            <v>0</v>
          </cell>
        </row>
      </sheetData>
      <sheetData sheetId="1841"/>
      <sheetData sheetId="1842"/>
      <sheetData sheetId="1843"/>
      <sheetData sheetId="1844"/>
      <sheetData sheetId="1845"/>
      <sheetData sheetId="1846"/>
      <sheetData sheetId="1847"/>
      <sheetData sheetId="1848"/>
      <sheetData sheetId="1849"/>
      <sheetData sheetId="1850"/>
      <sheetData sheetId="1851"/>
      <sheetData sheetId="1852"/>
      <sheetData sheetId="1853"/>
      <sheetData sheetId="1854"/>
      <sheetData sheetId="1855"/>
      <sheetData sheetId="1856"/>
      <sheetData sheetId="1857"/>
      <sheetData sheetId="1858"/>
      <sheetData sheetId="1859"/>
      <sheetData sheetId="1860"/>
      <sheetData sheetId="1861"/>
      <sheetData sheetId="1862"/>
      <sheetData sheetId="1863"/>
      <sheetData sheetId="1864"/>
      <sheetData sheetId="1865"/>
      <sheetData sheetId="1866"/>
      <sheetData sheetId="1867"/>
      <sheetData sheetId="1868"/>
      <sheetData sheetId="1869"/>
      <sheetData sheetId="1870"/>
      <sheetData sheetId="1871"/>
      <sheetData sheetId="1872"/>
      <sheetData sheetId="1873"/>
      <sheetData sheetId="1874"/>
      <sheetData sheetId="1875"/>
      <sheetData sheetId="1876"/>
      <sheetData sheetId="1877"/>
      <sheetData sheetId="1878"/>
      <sheetData sheetId="1879"/>
      <sheetData sheetId="1880"/>
      <sheetData sheetId="1881"/>
      <sheetData sheetId="1882"/>
      <sheetData sheetId="1883"/>
      <sheetData sheetId="1884"/>
      <sheetData sheetId="1885"/>
      <sheetData sheetId="1886"/>
      <sheetData sheetId="1887"/>
      <sheetData sheetId="1888"/>
      <sheetData sheetId="1889"/>
      <sheetData sheetId="1890"/>
      <sheetData sheetId="1891"/>
      <sheetData sheetId="1892"/>
      <sheetData sheetId="1893"/>
      <sheetData sheetId="1894"/>
      <sheetData sheetId="1895"/>
      <sheetData sheetId="1896"/>
      <sheetData sheetId="1897"/>
      <sheetData sheetId="1898"/>
      <sheetData sheetId="1899"/>
      <sheetData sheetId="1900"/>
      <sheetData sheetId="1901"/>
      <sheetData sheetId="1902"/>
      <sheetData sheetId="1903"/>
      <sheetData sheetId="1904"/>
      <sheetData sheetId="1905"/>
      <sheetData sheetId="1906"/>
      <sheetData sheetId="1907"/>
      <sheetData sheetId="1908"/>
      <sheetData sheetId="1909"/>
      <sheetData sheetId="1910"/>
      <sheetData sheetId="1911"/>
      <sheetData sheetId="1912"/>
      <sheetData sheetId="1913"/>
      <sheetData sheetId="1914"/>
      <sheetData sheetId="1915"/>
      <sheetData sheetId="1916"/>
      <sheetData sheetId="1917"/>
      <sheetData sheetId="1918"/>
      <sheetData sheetId="1919"/>
      <sheetData sheetId="1920"/>
      <sheetData sheetId="1921"/>
      <sheetData sheetId="1922"/>
      <sheetData sheetId="1923"/>
      <sheetData sheetId="1924"/>
      <sheetData sheetId="1925"/>
      <sheetData sheetId="1926"/>
      <sheetData sheetId="1927"/>
      <sheetData sheetId="1928"/>
      <sheetData sheetId="1929"/>
      <sheetData sheetId="1930"/>
      <sheetData sheetId="1931"/>
      <sheetData sheetId="1932"/>
      <sheetData sheetId="1933"/>
      <sheetData sheetId="1934"/>
      <sheetData sheetId="1935"/>
      <sheetData sheetId="1936"/>
      <sheetData sheetId="1937"/>
      <sheetData sheetId="1938"/>
      <sheetData sheetId="1939"/>
      <sheetData sheetId="1940"/>
      <sheetData sheetId="1941"/>
      <sheetData sheetId="1942"/>
      <sheetData sheetId="1943"/>
      <sheetData sheetId="1944"/>
      <sheetData sheetId="1945"/>
      <sheetData sheetId="1946"/>
      <sheetData sheetId="1947"/>
      <sheetData sheetId="1948"/>
      <sheetData sheetId="1949"/>
      <sheetData sheetId="1950"/>
      <sheetData sheetId="1951"/>
      <sheetData sheetId="1952"/>
      <sheetData sheetId="1953"/>
      <sheetData sheetId="1954"/>
      <sheetData sheetId="1955"/>
      <sheetData sheetId="1956"/>
      <sheetData sheetId="1957"/>
      <sheetData sheetId="1958"/>
      <sheetData sheetId="1959"/>
      <sheetData sheetId="1960"/>
      <sheetData sheetId="1961"/>
      <sheetData sheetId="1962"/>
      <sheetData sheetId="1963"/>
      <sheetData sheetId="1964"/>
      <sheetData sheetId="1965"/>
      <sheetData sheetId="1966"/>
      <sheetData sheetId="1967"/>
      <sheetData sheetId="1968"/>
      <sheetData sheetId="1969"/>
      <sheetData sheetId="1970"/>
      <sheetData sheetId="1971"/>
      <sheetData sheetId="1972"/>
      <sheetData sheetId="1973"/>
      <sheetData sheetId="1974"/>
      <sheetData sheetId="1975"/>
      <sheetData sheetId="1976"/>
      <sheetData sheetId="1977"/>
      <sheetData sheetId="1978"/>
      <sheetData sheetId="1979"/>
      <sheetData sheetId="1980"/>
      <sheetData sheetId="1981"/>
      <sheetData sheetId="1982"/>
      <sheetData sheetId="1983"/>
      <sheetData sheetId="1984"/>
      <sheetData sheetId="1985"/>
      <sheetData sheetId="1986"/>
      <sheetData sheetId="1987"/>
      <sheetData sheetId="1988"/>
      <sheetData sheetId="1989"/>
      <sheetData sheetId="1990"/>
      <sheetData sheetId="1991"/>
      <sheetData sheetId="1992"/>
      <sheetData sheetId="1993"/>
      <sheetData sheetId="1994"/>
      <sheetData sheetId="1995"/>
      <sheetData sheetId="1996"/>
      <sheetData sheetId="1997"/>
      <sheetData sheetId="1998"/>
      <sheetData sheetId="1999"/>
      <sheetData sheetId="2000"/>
      <sheetData sheetId="2001"/>
      <sheetData sheetId="2002"/>
      <sheetData sheetId="2003"/>
      <sheetData sheetId="2004"/>
      <sheetData sheetId="2005"/>
      <sheetData sheetId="2006"/>
      <sheetData sheetId="2007"/>
      <sheetData sheetId="2008"/>
      <sheetData sheetId="2009"/>
      <sheetData sheetId="2010"/>
      <sheetData sheetId="2011"/>
      <sheetData sheetId="2012"/>
      <sheetData sheetId="2013"/>
      <sheetData sheetId="2014"/>
      <sheetData sheetId="2015"/>
      <sheetData sheetId="2016"/>
      <sheetData sheetId="2017"/>
      <sheetData sheetId="2018"/>
      <sheetData sheetId="2019"/>
      <sheetData sheetId="2020"/>
      <sheetData sheetId="2021"/>
      <sheetData sheetId="2022"/>
      <sheetData sheetId="2023"/>
      <sheetData sheetId="2024"/>
      <sheetData sheetId="2025"/>
      <sheetData sheetId="2026"/>
      <sheetData sheetId="2027"/>
      <sheetData sheetId="2028"/>
      <sheetData sheetId="2029"/>
      <sheetData sheetId="2030"/>
      <sheetData sheetId="2031"/>
      <sheetData sheetId="2032"/>
      <sheetData sheetId="2033"/>
      <sheetData sheetId="2034"/>
      <sheetData sheetId="2035"/>
      <sheetData sheetId="2036">
        <row r="1">
          <cell r="B1">
            <v>0</v>
          </cell>
        </row>
      </sheetData>
      <sheetData sheetId="2037"/>
      <sheetData sheetId="2038"/>
      <sheetData sheetId="2039"/>
      <sheetData sheetId="2040"/>
      <sheetData sheetId="2041"/>
      <sheetData sheetId="2042"/>
      <sheetData sheetId="2043"/>
      <sheetData sheetId="2044"/>
      <sheetData sheetId="2045"/>
      <sheetData sheetId="2046"/>
      <sheetData sheetId="2047"/>
      <sheetData sheetId="2048"/>
      <sheetData sheetId="2049"/>
      <sheetData sheetId="2050"/>
      <sheetData sheetId="2051"/>
      <sheetData sheetId="2052"/>
      <sheetData sheetId="2053"/>
      <sheetData sheetId="2054"/>
      <sheetData sheetId="2055"/>
      <sheetData sheetId="2056"/>
      <sheetData sheetId="2057"/>
      <sheetData sheetId="2058"/>
      <sheetData sheetId="2059"/>
      <sheetData sheetId="2060"/>
      <sheetData sheetId="2061"/>
      <sheetData sheetId="2062"/>
      <sheetData sheetId="2063"/>
      <sheetData sheetId="2064"/>
      <sheetData sheetId="2065"/>
      <sheetData sheetId="2066"/>
      <sheetData sheetId="2067"/>
      <sheetData sheetId="2068"/>
      <sheetData sheetId="2069"/>
      <sheetData sheetId="2070"/>
      <sheetData sheetId="2071"/>
      <sheetData sheetId="2072"/>
      <sheetData sheetId="2073"/>
      <sheetData sheetId="2074"/>
      <sheetData sheetId="2075"/>
      <sheetData sheetId="2076"/>
      <sheetData sheetId="2077"/>
      <sheetData sheetId="2078"/>
      <sheetData sheetId="2079"/>
      <sheetData sheetId="2080"/>
      <sheetData sheetId="2081"/>
      <sheetData sheetId="2082"/>
      <sheetData sheetId="2083"/>
      <sheetData sheetId="2084"/>
      <sheetData sheetId="2085"/>
      <sheetData sheetId="2086"/>
      <sheetData sheetId="2087"/>
      <sheetData sheetId="2088"/>
      <sheetData sheetId="2089"/>
      <sheetData sheetId="2090"/>
      <sheetData sheetId="2091"/>
      <sheetData sheetId="2092"/>
      <sheetData sheetId="2093"/>
      <sheetData sheetId="2094"/>
      <sheetData sheetId="2095"/>
      <sheetData sheetId="2096"/>
      <sheetData sheetId="2097"/>
      <sheetData sheetId="2098"/>
      <sheetData sheetId="2099"/>
      <sheetData sheetId="2100"/>
      <sheetData sheetId="2101"/>
      <sheetData sheetId="2102"/>
      <sheetData sheetId="2103"/>
      <sheetData sheetId="2104"/>
      <sheetData sheetId="2105"/>
      <sheetData sheetId="2106"/>
      <sheetData sheetId="2107"/>
      <sheetData sheetId="2108"/>
      <sheetData sheetId="2109"/>
      <sheetData sheetId="2110"/>
      <sheetData sheetId="2111"/>
      <sheetData sheetId="2112"/>
      <sheetData sheetId="2113"/>
      <sheetData sheetId="2114"/>
      <sheetData sheetId="2115"/>
      <sheetData sheetId="2116"/>
      <sheetData sheetId="2117"/>
      <sheetData sheetId="2118"/>
      <sheetData sheetId="2119"/>
      <sheetData sheetId="2120"/>
      <sheetData sheetId="2121"/>
      <sheetData sheetId="2122"/>
      <sheetData sheetId="2123"/>
      <sheetData sheetId="2124"/>
      <sheetData sheetId="2125"/>
      <sheetData sheetId="2126"/>
      <sheetData sheetId="2127"/>
      <sheetData sheetId="2128"/>
      <sheetData sheetId="2129"/>
      <sheetData sheetId="2130"/>
      <sheetData sheetId="2131"/>
      <sheetData sheetId="2132"/>
      <sheetData sheetId="2133"/>
      <sheetData sheetId="2134"/>
      <sheetData sheetId="2135"/>
      <sheetData sheetId="2136"/>
      <sheetData sheetId="2137"/>
      <sheetData sheetId="2138"/>
      <sheetData sheetId="2139"/>
      <sheetData sheetId="2140"/>
      <sheetData sheetId="2141"/>
      <sheetData sheetId="2142"/>
      <sheetData sheetId="2143"/>
      <sheetData sheetId="2144"/>
      <sheetData sheetId="2145"/>
      <sheetData sheetId="2146"/>
      <sheetData sheetId="2147"/>
      <sheetData sheetId="2148"/>
      <sheetData sheetId="2149"/>
      <sheetData sheetId="2150"/>
      <sheetData sheetId="2151"/>
      <sheetData sheetId="2152"/>
      <sheetData sheetId="2153"/>
      <sheetData sheetId="2154"/>
      <sheetData sheetId="2155"/>
      <sheetData sheetId="2156"/>
      <sheetData sheetId="2157"/>
      <sheetData sheetId="2158"/>
      <sheetData sheetId="2159"/>
      <sheetData sheetId="2160"/>
      <sheetData sheetId="2161"/>
      <sheetData sheetId="2162"/>
      <sheetData sheetId="2163"/>
      <sheetData sheetId="2164"/>
      <sheetData sheetId="2165"/>
      <sheetData sheetId="2166"/>
      <sheetData sheetId="2167"/>
      <sheetData sheetId="2168"/>
      <sheetData sheetId="2169"/>
      <sheetData sheetId="2170"/>
      <sheetData sheetId="2171"/>
      <sheetData sheetId="2172"/>
      <sheetData sheetId="2173"/>
      <sheetData sheetId="2174"/>
      <sheetData sheetId="2175"/>
      <sheetData sheetId="2176"/>
      <sheetData sheetId="2177"/>
      <sheetData sheetId="2178"/>
      <sheetData sheetId="2179"/>
      <sheetData sheetId="2180"/>
      <sheetData sheetId="2181"/>
      <sheetData sheetId="2182"/>
      <sheetData sheetId="2183"/>
      <sheetData sheetId="2184"/>
      <sheetData sheetId="2185"/>
      <sheetData sheetId="2186"/>
      <sheetData sheetId="2187"/>
      <sheetData sheetId="2188"/>
      <sheetData sheetId="2189"/>
      <sheetData sheetId="2190"/>
      <sheetData sheetId="2191"/>
      <sheetData sheetId="2192"/>
      <sheetData sheetId="2193"/>
      <sheetData sheetId="2194"/>
      <sheetData sheetId="2195"/>
      <sheetData sheetId="2196"/>
      <sheetData sheetId="2197"/>
      <sheetData sheetId="2198"/>
      <sheetData sheetId="2199"/>
      <sheetData sheetId="2200"/>
      <sheetData sheetId="2201"/>
      <sheetData sheetId="2202"/>
      <sheetData sheetId="2203"/>
      <sheetData sheetId="2204"/>
      <sheetData sheetId="2205"/>
      <sheetData sheetId="2206"/>
      <sheetData sheetId="2207"/>
      <sheetData sheetId="2208"/>
      <sheetData sheetId="2209"/>
      <sheetData sheetId="2210"/>
      <sheetData sheetId="2211"/>
      <sheetData sheetId="2212"/>
      <sheetData sheetId="2213"/>
      <sheetData sheetId="2214"/>
      <sheetData sheetId="2215"/>
      <sheetData sheetId="2216"/>
      <sheetData sheetId="2217"/>
      <sheetData sheetId="2218"/>
      <sheetData sheetId="2219"/>
      <sheetData sheetId="2220"/>
      <sheetData sheetId="2221"/>
      <sheetData sheetId="2222"/>
      <sheetData sheetId="2223"/>
      <sheetData sheetId="2224"/>
      <sheetData sheetId="2225"/>
      <sheetData sheetId="2226"/>
      <sheetData sheetId="2227"/>
      <sheetData sheetId="2228"/>
      <sheetData sheetId="2229"/>
      <sheetData sheetId="2230"/>
      <sheetData sheetId="2231"/>
      <sheetData sheetId="2232"/>
      <sheetData sheetId="2233"/>
      <sheetData sheetId="2234"/>
      <sheetData sheetId="2235"/>
      <sheetData sheetId="2236"/>
      <sheetData sheetId="2237"/>
      <sheetData sheetId="2238"/>
      <sheetData sheetId="2239"/>
      <sheetData sheetId="2240"/>
      <sheetData sheetId="2241"/>
      <sheetData sheetId="2242"/>
      <sheetData sheetId="2243"/>
      <sheetData sheetId="2244"/>
      <sheetData sheetId="2245"/>
      <sheetData sheetId="2246"/>
      <sheetData sheetId="2247"/>
      <sheetData sheetId="2248"/>
      <sheetData sheetId="2249"/>
      <sheetData sheetId="2250"/>
      <sheetData sheetId="2251"/>
      <sheetData sheetId="2252"/>
      <sheetData sheetId="2253"/>
      <sheetData sheetId="2254"/>
      <sheetData sheetId="2255"/>
      <sheetData sheetId="2256"/>
      <sheetData sheetId="2257"/>
      <sheetData sheetId="2258"/>
      <sheetData sheetId="2259"/>
      <sheetData sheetId="2260"/>
      <sheetData sheetId="2261"/>
      <sheetData sheetId="2262"/>
      <sheetData sheetId="2263"/>
      <sheetData sheetId="2264"/>
      <sheetData sheetId="2265"/>
      <sheetData sheetId="2266"/>
      <sheetData sheetId="2267"/>
      <sheetData sheetId="2268"/>
      <sheetData sheetId="2269"/>
      <sheetData sheetId="2270"/>
      <sheetData sheetId="2271"/>
      <sheetData sheetId="2272"/>
      <sheetData sheetId="2273"/>
      <sheetData sheetId="2274"/>
      <sheetData sheetId="2275"/>
      <sheetData sheetId="2276"/>
      <sheetData sheetId="2277"/>
      <sheetData sheetId="2278"/>
      <sheetData sheetId="2279"/>
      <sheetData sheetId="2280"/>
      <sheetData sheetId="2281"/>
      <sheetData sheetId="2282"/>
      <sheetData sheetId="2283"/>
      <sheetData sheetId="2284"/>
      <sheetData sheetId="2285"/>
      <sheetData sheetId="2286"/>
      <sheetData sheetId="2287"/>
      <sheetData sheetId="2288"/>
      <sheetData sheetId="2289"/>
      <sheetData sheetId="2290"/>
      <sheetData sheetId="2291"/>
      <sheetData sheetId="2292"/>
      <sheetData sheetId="2293"/>
      <sheetData sheetId="2294"/>
      <sheetData sheetId="2295"/>
      <sheetData sheetId="2296"/>
      <sheetData sheetId="2297"/>
      <sheetData sheetId="2298"/>
      <sheetData sheetId="2299"/>
      <sheetData sheetId="2300"/>
      <sheetData sheetId="2301"/>
      <sheetData sheetId="2302"/>
      <sheetData sheetId="2303"/>
      <sheetData sheetId="2304"/>
      <sheetData sheetId="2305"/>
      <sheetData sheetId="2306"/>
      <sheetData sheetId="2307"/>
      <sheetData sheetId="2308"/>
      <sheetData sheetId="2309"/>
      <sheetData sheetId="2310"/>
      <sheetData sheetId="2311"/>
      <sheetData sheetId="2312"/>
      <sheetData sheetId="2313"/>
      <sheetData sheetId="2314"/>
      <sheetData sheetId="2315"/>
      <sheetData sheetId="2316"/>
      <sheetData sheetId="2317"/>
      <sheetData sheetId="2318"/>
      <sheetData sheetId="2319"/>
      <sheetData sheetId="2320"/>
      <sheetData sheetId="2321"/>
      <sheetData sheetId="2322"/>
      <sheetData sheetId="2323"/>
      <sheetData sheetId="2324"/>
      <sheetData sheetId="2325"/>
      <sheetData sheetId="2326"/>
      <sheetData sheetId="2327"/>
      <sheetData sheetId="2328"/>
      <sheetData sheetId="2329"/>
      <sheetData sheetId="2330"/>
      <sheetData sheetId="2331"/>
      <sheetData sheetId="2332"/>
      <sheetData sheetId="2333"/>
      <sheetData sheetId="2334"/>
      <sheetData sheetId="2335"/>
      <sheetData sheetId="2336"/>
      <sheetData sheetId="2337"/>
      <sheetData sheetId="2338"/>
      <sheetData sheetId="2339"/>
      <sheetData sheetId="2340"/>
      <sheetData sheetId="2341"/>
      <sheetData sheetId="2342"/>
      <sheetData sheetId="2343"/>
      <sheetData sheetId="2344"/>
      <sheetData sheetId="2345"/>
      <sheetData sheetId="2346"/>
      <sheetData sheetId="2347"/>
      <sheetData sheetId="2348"/>
      <sheetData sheetId="2349"/>
      <sheetData sheetId="2350"/>
      <sheetData sheetId="2351"/>
      <sheetData sheetId="2352"/>
      <sheetData sheetId="2353"/>
      <sheetData sheetId="2354"/>
      <sheetData sheetId="2355"/>
      <sheetData sheetId="2356"/>
      <sheetData sheetId="2357"/>
      <sheetData sheetId="2358"/>
      <sheetData sheetId="2359"/>
      <sheetData sheetId="2360"/>
      <sheetData sheetId="2361"/>
      <sheetData sheetId="2362"/>
      <sheetData sheetId="2363"/>
      <sheetData sheetId="2364"/>
      <sheetData sheetId="2365"/>
      <sheetData sheetId="2366"/>
      <sheetData sheetId="2367"/>
      <sheetData sheetId="2368"/>
      <sheetData sheetId="2369"/>
      <sheetData sheetId="2370"/>
      <sheetData sheetId="2371"/>
      <sheetData sheetId="2372"/>
      <sheetData sheetId="2373"/>
      <sheetData sheetId="2374"/>
      <sheetData sheetId="2375"/>
      <sheetData sheetId="2376"/>
      <sheetData sheetId="2377"/>
      <sheetData sheetId="2378"/>
      <sheetData sheetId="2379"/>
      <sheetData sheetId="2380"/>
      <sheetData sheetId="2381"/>
      <sheetData sheetId="2382"/>
      <sheetData sheetId="2383"/>
      <sheetData sheetId="2384"/>
      <sheetData sheetId="2385"/>
      <sheetData sheetId="2386"/>
      <sheetData sheetId="2387"/>
      <sheetData sheetId="2388"/>
      <sheetData sheetId="2389"/>
      <sheetData sheetId="2390"/>
      <sheetData sheetId="2391"/>
      <sheetData sheetId="2392"/>
      <sheetData sheetId="2393"/>
      <sheetData sheetId="2394"/>
      <sheetData sheetId="2395"/>
      <sheetData sheetId="2396"/>
      <sheetData sheetId="2397"/>
      <sheetData sheetId="2398"/>
      <sheetData sheetId="2399"/>
      <sheetData sheetId="2400"/>
      <sheetData sheetId="2401"/>
      <sheetData sheetId="2402"/>
      <sheetData sheetId="2403"/>
      <sheetData sheetId="2404"/>
      <sheetData sheetId="2405"/>
      <sheetData sheetId="2406"/>
      <sheetData sheetId="2407"/>
      <sheetData sheetId="2408"/>
      <sheetData sheetId="2409"/>
      <sheetData sheetId="2410"/>
      <sheetData sheetId="2411"/>
      <sheetData sheetId="2412"/>
      <sheetData sheetId="2413"/>
      <sheetData sheetId="2414"/>
      <sheetData sheetId="2415"/>
      <sheetData sheetId="2416"/>
      <sheetData sheetId="2417"/>
      <sheetData sheetId="2418"/>
      <sheetData sheetId="2419"/>
      <sheetData sheetId="2420"/>
      <sheetData sheetId="2421"/>
      <sheetData sheetId="2422"/>
      <sheetData sheetId="2423"/>
      <sheetData sheetId="2424"/>
      <sheetData sheetId="2425"/>
      <sheetData sheetId="2426"/>
      <sheetData sheetId="2427"/>
      <sheetData sheetId="2428"/>
      <sheetData sheetId="2429"/>
      <sheetData sheetId="2430"/>
      <sheetData sheetId="2431"/>
      <sheetData sheetId="2432"/>
      <sheetData sheetId="2433"/>
      <sheetData sheetId="2434"/>
      <sheetData sheetId="2435"/>
      <sheetData sheetId="2436"/>
      <sheetData sheetId="2437"/>
      <sheetData sheetId="2438"/>
      <sheetData sheetId="2439"/>
      <sheetData sheetId="2440"/>
      <sheetData sheetId="2441"/>
      <sheetData sheetId="2442"/>
      <sheetData sheetId="2443"/>
      <sheetData sheetId="2444"/>
      <sheetData sheetId="2445"/>
      <sheetData sheetId="2446"/>
      <sheetData sheetId="2447"/>
      <sheetData sheetId="2448"/>
      <sheetData sheetId="2449"/>
      <sheetData sheetId="2450"/>
      <sheetData sheetId="2451"/>
      <sheetData sheetId="2452"/>
      <sheetData sheetId="2453"/>
      <sheetData sheetId="2454"/>
      <sheetData sheetId="2455"/>
      <sheetData sheetId="2456"/>
      <sheetData sheetId="2457"/>
      <sheetData sheetId="2458"/>
      <sheetData sheetId="2459"/>
      <sheetData sheetId="2460"/>
      <sheetData sheetId="2461"/>
      <sheetData sheetId="2462"/>
      <sheetData sheetId="2463"/>
      <sheetData sheetId="2464"/>
      <sheetData sheetId="2465"/>
      <sheetData sheetId="2466"/>
      <sheetData sheetId="2467"/>
      <sheetData sheetId="2468"/>
      <sheetData sheetId="2469"/>
      <sheetData sheetId="2470"/>
      <sheetData sheetId="2471"/>
      <sheetData sheetId="2472"/>
      <sheetData sheetId="2473"/>
      <sheetData sheetId="2474"/>
      <sheetData sheetId="2475"/>
      <sheetData sheetId="2476"/>
      <sheetData sheetId="2477"/>
      <sheetData sheetId="2478"/>
      <sheetData sheetId="2479"/>
      <sheetData sheetId="2480"/>
      <sheetData sheetId="2481"/>
      <sheetData sheetId="2482"/>
      <sheetData sheetId="2483"/>
      <sheetData sheetId="2484"/>
      <sheetData sheetId="2485"/>
      <sheetData sheetId="2486"/>
      <sheetData sheetId="2487"/>
      <sheetData sheetId="2488"/>
      <sheetData sheetId="2489"/>
      <sheetData sheetId="2490"/>
      <sheetData sheetId="2491"/>
      <sheetData sheetId="2492"/>
      <sheetData sheetId="2493"/>
      <sheetData sheetId="2494"/>
      <sheetData sheetId="2495"/>
      <sheetData sheetId="2496"/>
      <sheetData sheetId="2497"/>
      <sheetData sheetId="2498"/>
      <sheetData sheetId="2499"/>
      <sheetData sheetId="2500"/>
      <sheetData sheetId="2501"/>
      <sheetData sheetId="2502"/>
      <sheetData sheetId="2503"/>
      <sheetData sheetId="2504"/>
      <sheetData sheetId="2505"/>
      <sheetData sheetId="2506"/>
      <sheetData sheetId="2507"/>
      <sheetData sheetId="2508"/>
      <sheetData sheetId="2509"/>
      <sheetData sheetId="2510"/>
      <sheetData sheetId="2511"/>
      <sheetData sheetId="2512"/>
      <sheetData sheetId="2513"/>
      <sheetData sheetId="2514"/>
      <sheetData sheetId="2515"/>
      <sheetData sheetId="2516"/>
      <sheetData sheetId="2517"/>
      <sheetData sheetId="2518"/>
      <sheetData sheetId="2519"/>
      <sheetData sheetId="2520"/>
      <sheetData sheetId="2521"/>
      <sheetData sheetId="2522"/>
      <sheetData sheetId="2523"/>
      <sheetData sheetId="2524"/>
      <sheetData sheetId="2525"/>
      <sheetData sheetId="2526"/>
      <sheetData sheetId="2527"/>
      <sheetData sheetId="2528"/>
      <sheetData sheetId="2529"/>
      <sheetData sheetId="2530"/>
      <sheetData sheetId="2531"/>
      <sheetData sheetId="2532"/>
      <sheetData sheetId="2533"/>
      <sheetData sheetId="2534"/>
      <sheetData sheetId="2535"/>
      <sheetData sheetId="2536"/>
      <sheetData sheetId="2537"/>
      <sheetData sheetId="2538"/>
      <sheetData sheetId="2539"/>
      <sheetData sheetId="2540"/>
      <sheetData sheetId="2541"/>
      <sheetData sheetId="2542"/>
      <sheetData sheetId="2543"/>
      <sheetData sheetId="2544"/>
      <sheetData sheetId="2545"/>
      <sheetData sheetId="2546"/>
      <sheetData sheetId="2547"/>
      <sheetData sheetId="2548"/>
      <sheetData sheetId="2549"/>
      <sheetData sheetId="2550"/>
      <sheetData sheetId="2551"/>
      <sheetData sheetId="2552"/>
      <sheetData sheetId="2553"/>
      <sheetData sheetId="2554"/>
      <sheetData sheetId="2555"/>
      <sheetData sheetId="2556"/>
      <sheetData sheetId="2557"/>
      <sheetData sheetId="2558"/>
      <sheetData sheetId="2559"/>
      <sheetData sheetId="2560"/>
      <sheetData sheetId="2561"/>
      <sheetData sheetId="2562"/>
      <sheetData sheetId="2563"/>
      <sheetData sheetId="2564"/>
      <sheetData sheetId="2565"/>
      <sheetData sheetId="2566"/>
      <sheetData sheetId="2567"/>
      <sheetData sheetId="2568"/>
      <sheetData sheetId="2569"/>
      <sheetData sheetId="2570"/>
      <sheetData sheetId="2571"/>
      <sheetData sheetId="2572"/>
      <sheetData sheetId="2573"/>
      <sheetData sheetId="2574"/>
      <sheetData sheetId="2575"/>
      <sheetData sheetId="2576"/>
      <sheetData sheetId="2577"/>
      <sheetData sheetId="2578"/>
      <sheetData sheetId="2579"/>
      <sheetData sheetId="2580"/>
      <sheetData sheetId="2581"/>
      <sheetData sheetId="2582"/>
      <sheetData sheetId="2583"/>
      <sheetData sheetId="2584"/>
      <sheetData sheetId="2585"/>
      <sheetData sheetId="2586"/>
      <sheetData sheetId="2587"/>
      <sheetData sheetId="2588"/>
      <sheetData sheetId="2589"/>
      <sheetData sheetId="2590"/>
      <sheetData sheetId="2591"/>
      <sheetData sheetId="2592"/>
      <sheetData sheetId="2593"/>
      <sheetData sheetId="2594"/>
      <sheetData sheetId="2595"/>
      <sheetData sheetId="2596"/>
      <sheetData sheetId="2597"/>
      <sheetData sheetId="2598"/>
      <sheetData sheetId="2599"/>
      <sheetData sheetId="2600"/>
      <sheetData sheetId="2601"/>
      <sheetData sheetId="2602"/>
      <sheetData sheetId="2603"/>
      <sheetData sheetId="2604"/>
      <sheetData sheetId="2605"/>
      <sheetData sheetId="2606"/>
      <sheetData sheetId="2607"/>
      <sheetData sheetId="2608"/>
      <sheetData sheetId="2609"/>
      <sheetData sheetId="2610"/>
      <sheetData sheetId="2611"/>
      <sheetData sheetId="2612"/>
      <sheetData sheetId="2613"/>
      <sheetData sheetId="2614"/>
      <sheetData sheetId="2615"/>
      <sheetData sheetId="2616"/>
      <sheetData sheetId="2617"/>
      <sheetData sheetId="2618"/>
      <sheetData sheetId="2619"/>
      <sheetData sheetId="2620"/>
      <sheetData sheetId="2621"/>
      <sheetData sheetId="2622"/>
      <sheetData sheetId="2623"/>
      <sheetData sheetId="2624"/>
      <sheetData sheetId="2625"/>
      <sheetData sheetId="2626"/>
      <sheetData sheetId="2627"/>
      <sheetData sheetId="2628"/>
      <sheetData sheetId="2629"/>
      <sheetData sheetId="2630"/>
      <sheetData sheetId="2631"/>
      <sheetData sheetId="2632"/>
      <sheetData sheetId="2633"/>
      <sheetData sheetId="2634"/>
      <sheetData sheetId="2635"/>
      <sheetData sheetId="2636"/>
      <sheetData sheetId="2637"/>
      <sheetData sheetId="2638"/>
      <sheetData sheetId="2639"/>
      <sheetData sheetId="2640"/>
      <sheetData sheetId="2641"/>
      <sheetData sheetId="2642"/>
      <sheetData sheetId="2643"/>
      <sheetData sheetId="2644"/>
      <sheetData sheetId="2645"/>
      <sheetData sheetId="2646"/>
      <sheetData sheetId="2647"/>
      <sheetData sheetId="2648"/>
      <sheetData sheetId="2649"/>
      <sheetData sheetId="2650"/>
      <sheetData sheetId="2651"/>
      <sheetData sheetId="2652"/>
      <sheetData sheetId="2653"/>
      <sheetData sheetId="2654"/>
      <sheetData sheetId="2655"/>
      <sheetData sheetId="2656"/>
      <sheetData sheetId="2657"/>
      <sheetData sheetId="2658"/>
      <sheetData sheetId="2659"/>
      <sheetData sheetId="2660"/>
      <sheetData sheetId="2661"/>
      <sheetData sheetId="2662"/>
      <sheetData sheetId="2663"/>
      <sheetData sheetId="2664"/>
      <sheetData sheetId="2665"/>
      <sheetData sheetId="2666"/>
      <sheetData sheetId="2667"/>
      <sheetData sheetId="2668"/>
      <sheetData sheetId="2669"/>
      <sheetData sheetId="2670"/>
      <sheetData sheetId="2671"/>
      <sheetData sheetId="2672"/>
      <sheetData sheetId="2673"/>
      <sheetData sheetId="2674"/>
      <sheetData sheetId="2675"/>
      <sheetData sheetId="2676">
        <row r="1">
          <cell r="B1">
            <v>0</v>
          </cell>
        </row>
      </sheetData>
      <sheetData sheetId="2677"/>
      <sheetData sheetId="2678"/>
      <sheetData sheetId="2679"/>
      <sheetData sheetId="2680"/>
      <sheetData sheetId="2681"/>
      <sheetData sheetId="2682"/>
      <sheetData sheetId="2683"/>
      <sheetData sheetId="2684"/>
      <sheetData sheetId="2685"/>
      <sheetData sheetId="2686"/>
      <sheetData sheetId="2687"/>
      <sheetData sheetId="2688"/>
      <sheetData sheetId="2689"/>
      <sheetData sheetId="2690"/>
      <sheetData sheetId="2691"/>
      <sheetData sheetId="2692"/>
      <sheetData sheetId="2693"/>
      <sheetData sheetId="2694"/>
      <sheetData sheetId="2695"/>
      <sheetData sheetId="2696"/>
      <sheetData sheetId="2697"/>
      <sheetData sheetId="2698"/>
      <sheetData sheetId="2699"/>
      <sheetData sheetId="2700"/>
      <sheetData sheetId="2701"/>
      <sheetData sheetId="2702"/>
      <sheetData sheetId="2703"/>
      <sheetData sheetId="2704"/>
      <sheetData sheetId="2705"/>
      <sheetData sheetId="2706"/>
      <sheetData sheetId="2707"/>
      <sheetData sheetId="2708"/>
      <sheetData sheetId="2709"/>
      <sheetData sheetId="2710"/>
      <sheetData sheetId="2711"/>
      <sheetData sheetId="2712"/>
      <sheetData sheetId="2713"/>
      <sheetData sheetId="2714"/>
      <sheetData sheetId="2715"/>
      <sheetData sheetId="2716"/>
      <sheetData sheetId="2717"/>
      <sheetData sheetId="2718"/>
      <sheetData sheetId="2719"/>
      <sheetData sheetId="2720"/>
      <sheetData sheetId="2721"/>
      <sheetData sheetId="2722"/>
      <sheetData sheetId="2723"/>
      <sheetData sheetId="272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заказчиков"/>
      <sheetName val="ОДД (стр-во+экспл.)"/>
      <sheetName val="база"/>
      <sheetName val="Коэффициенты"/>
      <sheetName val="лдл-цу пов. матвеев"/>
      <sheetName val="5818-14 на договор"/>
      <sheetName val="исх-данные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</sheetNames>
    <sheetDataSet>
      <sheetData sheetId="0"/>
      <sheetData sheetId="1">
        <row r="85">
          <cell r="B85" t="str">
            <v>Исполнительная смета</v>
          </cell>
        </row>
        <row r="86">
          <cell r="B86" t="str">
            <v>Смета на проектные работы</v>
          </cell>
        </row>
        <row r="89">
          <cell r="B89" t="str">
            <v>Антонов М.В.</v>
          </cell>
        </row>
        <row r="90">
          <cell r="B90" t="str">
            <v>Быковский А.Н.</v>
          </cell>
        </row>
        <row r="91">
          <cell r="B91" t="str">
            <v>Горбатовская. Е.В.</v>
          </cell>
        </row>
        <row r="92">
          <cell r="B92" t="str">
            <v>Гущин Л.А.</v>
          </cell>
        </row>
        <row r="93">
          <cell r="B93" t="str">
            <v>Дубинин И.М.</v>
          </cell>
        </row>
        <row r="94">
          <cell r="B94" t="str">
            <v>Забродина А.В.</v>
          </cell>
        </row>
        <row r="95">
          <cell r="B95" t="str">
            <v>Козельский А.Ю.</v>
          </cell>
        </row>
        <row r="96">
          <cell r="B96" t="str">
            <v>Крылов Д.А.</v>
          </cell>
        </row>
        <row r="97">
          <cell r="B97" t="str">
            <v>Ларин И.В.</v>
          </cell>
        </row>
        <row r="98">
          <cell r="B98" t="str">
            <v>Магкеева М.О.</v>
          </cell>
        </row>
        <row r="99">
          <cell r="B99" t="str">
            <v>Оникова М.А.</v>
          </cell>
        </row>
        <row r="100">
          <cell r="B100" t="str">
            <v>Панарин А.В.</v>
          </cell>
        </row>
        <row r="101">
          <cell r="B101" t="str">
            <v>Теснова Т.Н.</v>
          </cell>
        </row>
        <row r="102">
          <cell r="B102" t="str">
            <v>Чернов С.Л.</v>
          </cell>
        </row>
        <row r="103">
          <cell r="B103" t="str">
            <v>Щепин Ю.Ю.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роги"/>
      <sheetName val="база"/>
      <sheetName val="Коэффициенты"/>
      <sheetName val="Лист опроса"/>
      <sheetName val="исх_данные"/>
    </sheetNames>
    <sheetDataSet>
      <sheetData sheetId="0"/>
      <sheetData sheetId="1">
        <row r="1">
          <cell r="A1">
            <v>0</v>
          </cell>
        </row>
        <row r="2">
          <cell r="A2" t="str">
            <v>ЗАО "УКС ИКС и Д"</v>
          </cell>
          <cell r="G2" t="str">
            <v>Исполнительная смета</v>
          </cell>
          <cell r="J2" t="str">
            <v>стадия П</v>
          </cell>
        </row>
        <row r="3">
          <cell r="A3" t="str">
            <v>ЗАО "Капстройпроект"</v>
          </cell>
          <cell r="G3" t="str">
            <v>Cмета</v>
          </cell>
          <cell r="J3" t="str">
            <v>стадия РД</v>
          </cell>
        </row>
        <row r="4">
          <cell r="A4" t="str">
            <v>ООО "Каналсетьпроект"</v>
          </cell>
          <cell r="G4" t="str">
            <v>Исполнительная смета № 1</v>
          </cell>
        </row>
        <row r="5">
          <cell r="A5" t="str">
            <v>ЗАО "Генеральная дирекция "Центр"</v>
          </cell>
          <cell r="G5" t="str">
            <v>Cмета № 1</v>
          </cell>
        </row>
        <row r="6">
          <cell r="A6" t="str">
            <v>ЗАО "ТУКС - 4"</v>
          </cell>
          <cell r="G6" t="str">
            <v>Исполнительная смета № 2</v>
          </cell>
        </row>
        <row r="7">
          <cell r="A7" t="str">
            <v>ЗАО "ТУКС - 2"</v>
          </cell>
          <cell r="G7" t="str">
            <v>Cмета № 2</v>
          </cell>
        </row>
        <row r="8">
          <cell r="A8" t="str">
            <v>ЗАО "ТУКС - 1"</v>
          </cell>
          <cell r="G8" t="str">
            <v>Исполнительная смета № 3</v>
          </cell>
        </row>
        <row r="9">
          <cell r="A9" t="str">
            <v>ЗАО "ТУКС - 3"</v>
          </cell>
          <cell r="G9" t="str">
            <v>Cмета № 3</v>
          </cell>
        </row>
        <row r="10">
          <cell r="A10" t="str">
            <v>ГУП "Моссвет"</v>
          </cell>
        </row>
        <row r="11">
          <cell r="A11" t="str">
            <v>ЗАО "Альстрой"</v>
          </cell>
        </row>
        <row r="12">
          <cell r="A12" t="str">
            <v>ООО "Архинж"</v>
          </cell>
        </row>
        <row r="13">
          <cell r="A13" t="str">
            <v>МГУП "Мосводоканал УКС ГТС"</v>
          </cell>
        </row>
        <row r="14">
          <cell r="A14" t="str">
            <v>ПУНС МГП "Мосводоканал"</v>
          </cell>
        </row>
        <row r="15">
          <cell r="A15" t="str">
            <v>ЗАО "УКС"</v>
          </cell>
        </row>
        <row r="16">
          <cell r="A16" t="str">
            <v>ЗАО "УКС объектов здравоохранения"</v>
          </cell>
        </row>
        <row r="17">
          <cell r="A17" t="str">
            <v>ООО "Зеленоградкапстрой"</v>
          </cell>
        </row>
        <row r="18">
          <cell r="A18" t="str">
            <v>ЗАО "Дон-строй"</v>
          </cell>
        </row>
        <row r="19">
          <cell r="A19" t="str">
            <v>ООО "Региональная финансово-строительная компания"</v>
          </cell>
        </row>
        <row r="20">
          <cell r="A20" t="str">
            <v>ООО "ПИК Инвест"</v>
          </cell>
        </row>
        <row r="21">
          <cell r="A21" t="str">
            <v>ЗАО "Инвестстрой"</v>
          </cell>
        </row>
        <row r="22">
          <cell r="A22" t="str">
            <v>ООО  ОКС "СУ-155"</v>
          </cell>
        </row>
        <row r="23">
          <cell r="A23" t="str">
            <v>ООО "Фирма Вершина"</v>
          </cell>
        </row>
        <row r="24">
          <cell r="A24" t="str">
            <v>ООО "АПЦ "Проспроект"</v>
          </cell>
        </row>
        <row r="25">
          <cell r="A25" t="str">
            <v>ОАО "Метрогипротранс"</v>
          </cell>
        </row>
        <row r="26">
          <cell r="A26" t="str">
            <v>ООО ПСФ "КРОСТ"</v>
          </cell>
        </row>
        <row r="27">
          <cell r="A27" t="str">
            <v>УКС ГУП "Мосгаз"</v>
          </cell>
        </row>
        <row r="28">
          <cell r="A28" t="str">
            <v>ООО "Межрегиональный союз строителей"</v>
          </cell>
        </row>
        <row r="29">
          <cell r="A29" t="str">
            <v>ООО "Жилкапстрой"</v>
          </cell>
        </row>
        <row r="30">
          <cell r="A30" t="str">
            <v>ООО "ИНТЕКО"</v>
          </cell>
        </row>
        <row r="31">
          <cell r="A31" t="str">
            <v>ООО "УКС "ИНТЕКО"</v>
          </cell>
        </row>
        <row r="32">
          <cell r="A32" t="str">
            <v>ООО "Лубстрой"</v>
          </cell>
        </row>
        <row r="33">
          <cell r="A33" t="str">
            <v>ООО "ДизайнБауПроект"</v>
          </cell>
        </row>
        <row r="34">
          <cell r="A34" t="str">
            <v>ЗАО "Институт Промос"</v>
          </cell>
        </row>
        <row r="35">
          <cell r="A35" t="str">
            <v>ЗАО "Престижный дом"</v>
          </cell>
        </row>
        <row r="36">
          <cell r="A36" t="str">
            <v>ООО "ДС Девелопмент"</v>
          </cell>
        </row>
        <row r="37">
          <cell r="A37" t="str">
            <v>ЗАО "УКС-Восток"</v>
          </cell>
        </row>
        <row r="38">
          <cell r="A38" t="str">
            <v>ООО "Независимый институт энергосбережения"</v>
          </cell>
        </row>
        <row r="39">
          <cell r="A39" t="str">
            <v>ГУП Институт "МосводоканалНИИпроект"</v>
          </cell>
        </row>
        <row r="40">
          <cell r="A40" t="str">
            <v>ООО "Региональная Управляющая Компания"</v>
          </cell>
        </row>
        <row r="41">
          <cell r="A41" t="str">
            <v>ООО "Регионстройкомплект-XXI век"</v>
          </cell>
        </row>
        <row r="42">
          <cell r="A42" t="str">
            <v>ООО "Архитектурная мастерская М-19"</v>
          </cell>
        </row>
        <row r="43">
          <cell r="A43" t="str">
            <v>ООО "Мастерская архитектора Бавыкина"</v>
          </cell>
        </row>
        <row r="44">
          <cell r="A44" t="str">
            <v>ООО "БАТ-Инжстрой"</v>
          </cell>
        </row>
        <row r="45">
          <cell r="A45" t="str">
            <v>ООО "Импульс-А"</v>
          </cell>
        </row>
        <row r="46">
          <cell r="A46" t="str">
            <v>ООО "Инжстрой Бережки"</v>
          </cell>
        </row>
        <row r="47">
          <cell r="A47" t="str">
            <v>ООО "Капстройэкология"</v>
          </cell>
        </row>
        <row r="48">
          <cell r="A48" t="str">
            <v>НПО "Космос"</v>
          </cell>
        </row>
        <row r="49">
          <cell r="A49" t="str">
            <v>ОАО "Московский бизнес инкубатор"</v>
          </cell>
        </row>
        <row r="50">
          <cell r="A50" t="str">
            <v>ЗАО "МОСОБЛ Инвест строй"</v>
          </cell>
        </row>
        <row r="51">
          <cell r="A51" t="str">
            <v>ГУП "МОСЖИЛКОМПЛЕКС"</v>
          </cell>
        </row>
        <row r="52">
          <cell r="A52" t="str">
            <v>ГУП "Моспроект-2" им. М.В.Посохина</v>
          </cell>
        </row>
        <row r="53">
          <cell r="A53" t="str">
            <v>ГУП "Моспроект-3"</v>
          </cell>
        </row>
        <row r="54">
          <cell r="A54" t="str">
            <v>ГУП МНИИП "Моспроект-4"</v>
          </cell>
        </row>
        <row r="55">
          <cell r="A55" t="str">
            <v>ООО фирма "Спецстрой Сервис"</v>
          </cell>
        </row>
        <row r="56">
          <cell r="A56" t="str">
            <v>ООО "Теплотехстрой проект"</v>
          </cell>
        </row>
        <row r="57">
          <cell r="A57" t="str">
            <v>ЗАО "ТУКС - 5"</v>
          </cell>
        </row>
        <row r="58">
          <cell r="A58" t="str">
            <v>ЗАО "ТУКС - 7"</v>
          </cell>
        </row>
        <row r="59">
          <cell r="A59" t="str">
            <v>ЗАО "ТУКС - 7ЮВ"</v>
          </cell>
        </row>
        <row r="60">
          <cell r="A60" t="str">
            <v>ООО "Компания регионального развития и инвестиций"</v>
          </cell>
        </row>
        <row r="61">
          <cell r="A61" t="str">
            <v>ПЭУКС МГУП "Мосводоканал"</v>
          </cell>
        </row>
        <row r="62">
          <cell r="A62" t="str">
            <v>ООО "Финпроект"</v>
          </cell>
        </row>
        <row r="63">
          <cell r="A63" t="str">
            <v>ЗАО "Кунцево-Инвест"</v>
          </cell>
        </row>
        <row r="64">
          <cell r="A64" t="str">
            <v>ОАО "ЦНИИЭП жилых и общественных зданий"</v>
          </cell>
        </row>
        <row r="65">
          <cell r="A65" t="str">
            <v>ООО "Развитие"</v>
          </cell>
        </row>
        <row r="66">
          <cell r="A66" t="str">
            <v>ОАО "Слава"</v>
          </cell>
        </row>
        <row r="67">
          <cell r="A67" t="str">
            <v>ООО "Регионстройкомплекс XXI век"</v>
          </cell>
        </row>
        <row r="68">
          <cell r="A68" t="str">
            <v>МОАО "Слава" (Второй часовой завод)</v>
          </cell>
        </row>
        <row r="69">
          <cell r="A69" t="str">
            <v>ОАО "Корпорация "Трансстрой"</v>
          </cell>
        </row>
        <row r="70">
          <cell r="A70" t="str">
            <v>ЗАО "Эзоис"</v>
          </cell>
        </row>
        <row r="71">
          <cell r="A71" t="str">
            <v>ООО "Автодорцентр"</v>
          </cell>
        </row>
        <row r="72">
          <cell r="A72" t="str">
            <v>ГУП "Мосинжпроет"</v>
          </cell>
        </row>
        <row r="73">
          <cell r="A73" t="str">
            <v>ООО "СветоСервис"</v>
          </cell>
        </row>
        <row r="74">
          <cell r="A74" t="str">
            <v>ООО "МНПП СВЭН"</v>
          </cell>
        </row>
        <row r="75">
          <cell r="A75" t="str">
            <v>ЗАО "СОРВиК"</v>
          </cell>
        </row>
        <row r="76">
          <cell r="A76" t="str">
            <v>ЗАО "Инжпроектсервис"</v>
          </cell>
        </row>
        <row r="77">
          <cell r="A77" t="str">
            <v>ЗАО "УКС КБН"</v>
          </cell>
        </row>
        <row r="78">
          <cell r="A78" t="str">
            <v>ЗАО "Геоток"</v>
          </cell>
        </row>
        <row r="79">
          <cell r="A79" t="str">
            <v>ЗАО "ММА + Фицрой Робинсон Интернэшенл"</v>
          </cell>
        </row>
        <row r="80">
          <cell r="A80" t="str">
            <v>ЗАО "МОСПРОМСТРОЙ" ФИРМА "АРС"</v>
          </cell>
        </row>
        <row r="81">
          <cell r="A81" t="str">
            <v>Архитектурно-проектная мастерская ООО "Малая Студия"</v>
          </cell>
        </row>
        <row r="82">
          <cell r="A82" t="str">
            <v>ООО "ТУКС МОСПРОМСТРОЙ"</v>
          </cell>
        </row>
        <row r="83">
          <cell r="A83" t="str">
            <v>ГУП "МНИИТЭП"</v>
          </cell>
        </row>
        <row r="84">
          <cell r="A84" t="str">
            <v>ООО "ПРОК - энерго 2001"</v>
          </cell>
        </row>
        <row r="85">
          <cell r="A85" t="str">
            <v>ОАО "УКС НАУКА"</v>
          </cell>
        </row>
        <row r="86">
          <cell r="A86" t="str">
            <v>ФГУП "Институт общественных зданий"</v>
          </cell>
        </row>
        <row r="87">
          <cell r="A87" t="str">
            <v>ОАО "Стройпроект"</v>
          </cell>
        </row>
        <row r="88">
          <cell r="A88" t="str">
            <v>ЗАО "Стройиндустрия"</v>
          </cell>
        </row>
        <row r="89">
          <cell r="A89" t="str">
            <v>ООО "ДКС"</v>
          </cell>
        </row>
        <row r="90">
          <cell r="A90" t="str">
            <v>ООО "П.Ф.К.-ДОМ"</v>
          </cell>
        </row>
      </sheetData>
      <sheetData sheetId="2">
        <row r="1">
          <cell r="A1">
            <v>0</v>
          </cell>
        </row>
        <row r="2">
          <cell r="A2" t="str">
            <v>1,1</v>
          </cell>
        </row>
        <row r="3">
          <cell r="A3" t="str">
            <v>1,25</v>
          </cell>
        </row>
        <row r="4">
          <cell r="A4" t="str">
            <v>1,43</v>
          </cell>
        </row>
        <row r="5">
          <cell r="A5" t="str">
            <v>1,67</v>
          </cell>
        </row>
        <row r="6">
          <cell r="A6" t="str">
            <v>2</v>
          </cell>
        </row>
      </sheetData>
      <sheetData sheetId="3" refreshError="1"/>
      <sheetData sheetId="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ти 1 пк"/>
      <sheetName val="Сети 2 пк"/>
      <sheetName val="Площадки"/>
      <sheetName val="база"/>
      <sheetName val="Коэффициенты"/>
      <sheetName val="топография"/>
      <sheetName val="исх дан"/>
      <sheetName val="гр5(о)"/>
      <sheetName val="лифт"/>
      <sheetName val="см 5 ОДД "/>
      <sheetName val="Сети_1_пк"/>
      <sheetName val="Сети_2_пк"/>
      <sheetName val="исх_дан"/>
      <sheetName val="Сети_1_пк1"/>
      <sheetName val="Сети_2_пк1"/>
      <sheetName val="исх_дан1"/>
      <sheetName val="ОДД (стр-во+экспл.)"/>
      <sheetName val="см_5_ОДД_"/>
      <sheetName val="см_5_ОДД_1"/>
      <sheetName val="Сети_1_пк2"/>
      <sheetName val="Сети_2_пк2"/>
      <sheetName val="исх_дан2"/>
      <sheetName val="см_5_ОДД_2"/>
      <sheetName val="ОДД_(стр-во+экспл_)"/>
      <sheetName val="Лист опроса"/>
      <sheetName val="Дог_рас"/>
      <sheetName val="лдл-цу пов. матвеев"/>
      <sheetName val="авиамоторная"/>
      <sheetName val="Лист3"/>
      <sheetName val="см_2 шатурс сети  проект работы"/>
    </sheetNames>
    <sheetDataSet>
      <sheetData sheetId="0" refreshError="1"/>
      <sheetData sheetId="1" refreshError="1"/>
      <sheetData sheetId="2" refreshError="1"/>
      <sheetData sheetId="3" refreshError="1">
        <row r="1">
          <cell r="A1" t="str">
            <v xml:space="preserve"> </v>
          </cell>
          <cell r="E1" t="str">
            <v xml:space="preserve"> </v>
          </cell>
        </row>
        <row r="2">
          <cell r="E2" t="str">
            <v>Чукин А.Н.</v>
          </cell>
        </row>
        <row r="3">
          <cell r="E3" t="str">
            <v>Котов А.В.</v>
          </cell>
        </row>
        <row r="4">
          <cell r="E4" t="str">
            <v>Батурина Л.В.</v>
          </cell>
        </row>
        <row r="5">
          <cell r="E5" t="str">
            <v>Житкова Т.Н.</v>
          </cell>
        </row>
        <row r="6">
          <cell r="E6" t="str">
            <v>Дубинин И.М.</v>
          </cell>
        </row>
        <row r="7">
          <cell r="E7" t="str">
            <v>Добров А.В.</v>
          </cell>
        </row>
        <row r="8">
          <cell r="E8" t="str">
            <v>Чернов С.Л.</v>
          </cell>
        </row>
        <row r="9">
          <cell r="E9" t="str">
            <v>Быковский А.Н.</v>
          </cell>
        </row>
        <row r="10">
          <cell r="E10" t="str">
            <v>Марова А.Ю.</v>
          </cell>
        </row>
        <row r="11">
          <cell r="E11" t="str">
            <v>Морозов Д.В.</v>
          </cell>
        </row>
        <row r="13">
          <cell r="E13" t="str">
            <v>Богомолов А.Ю.</v>
          </cell>
        </row>
        <row r="14">
          <cell r="E14" t="str">
            <v>Севостьянов А.Н.</v>
          </cell>
        </row>
        <row r="15">
          <cell r="E15" t="str">
            <v>Моськин В.А.</v>
          </cell>
        </row>
        <row r="16">
          <cell r="E16" t="str">
            <v>Лысов А.Е.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"/>
    </sheetNames>
    <sheetDataSet>
      <sheetData sheetId="0"/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 2006"/>
      <sheetName val="Амур ДОН"/>
      <sheetName val="ВСТО РП  км 570 - км 1088"/>
      <sheetName val="ВСТО ВЛ вдол  км 570 - км 1088 "/>
      <sheetName val="Сопутствующие сооружения"/>
      <sheetName val="Причалы"/>
      <sheetName val="ВСТО ОИ км 570 - км 1088 "/>
      <sheetName val="ВСТО 500км - 160 рек"/>
      <sheetName val="14 рек ОИ"/>
      <sheetName val="14 рек ТЭО"/>
      <sheetName val="14рек РД"/>
      <sheetName val="Амур ОИ (2 вар.)"/>
      <sheetName val="Амур ТЭО"/>
      <sheetName val="Амур РП"/>
      <sheetName val="Д2-246 (2)"/>
      <sheetName val="Д1-252  (2)"/>
      <sheetName val="Д 1 -253 (2)"/>
      <sheetName val="Д 2 -253 (2)"/>
      <sheetName val="Д 2-285 (2)"/>
      <sheetName val="Д 2-497 (2)"/>
      <sheetName val="Д 2-499 (2)"/>
      <sheetName val="Д 1-565 (3)"/>
      <sheetName val="Д 1-565 (4)"/>
      <sheetName val="Дон Др.1"/>
      <sheetName val="Перевозная исп"/>
      <sheetName val="Перевозная2"/>
      <sheetName val="ВЛ Филино"/>
      <sheetName val="ВСТО 2700-2850"/>
      <sheetName val="Иркутская"/>
      <sheetName val="Бурятия"/>
      <sheetName val="Чита"/>
      <sheetName val="Хабаровский"/>
      <sheetName val="Приморский"/>
      <sheetName val="Перевозная"/>
      <sheetName val="Эстакада"/>
      <sheetName val="Овраг"/>
      <sheetName val="ВСТОисп"/>
      <sheetName val="От п.ст. 119"/>
      <sheetName val="Пл.рег.давл."/>
      <sheetName val="от НПС Коломна"/>
      <sheetName val="От фидера Индустрия"/>
      <sheetName val="НПС1 с Печ"/>
      <sheetName val="Кожва-НПС1"/>
      <sheetName val="ПС 220-100"/>
      <sheetName val="ВЛ Ухта-НПС2"/>
      <sheetName val="ВЛ Стэц-НПС2 (2)"/>
      <sheetName val="ВЛ 110 -ПС Ухта"/>
      <sheetName val="ПС 100 при НПС 2"/>
      <sheetName val="Климат"/>
      <sheetName val="Климат-Волга"/>
      <sheetName val="Кудьма"/>
      <sheetName val="Волга"/>
      <sheetName val="ВЛ 155-157ис.г"/>
      <sheetName val="ОтНПС Коломна Сев.Кол.Исп.гид"/>
      <sheetName val="Дружба овраги"/>
      <sheetName val="Д2 -134"/>
      <sheetName val="Д2-246"/>
      <sheetName val="Д1-252 "/>
      <sheetName val="Д 1 -253"/>
      <sheetName val="Д 2 -253"/>
      <sheetName val="Д 2-285"/>
      <sheetName val="Д 2-497"/>
      <sheetName val="Д 2-499"/>
      <sheetName val="Д 1-565"/>
      <sheetName val="Сестрорецкая"/>
      <sheetName val="ДОН Печора"/>
      <sheetName val="ТЭО Печора"/>
      <sheetName val="ОИ Печора "/>
      <sheetName val="ОИ Хар-Инд"/>
      <sheetName val="ТЭО Хар-Инд "/>
      <sheetName val="ОИ Печора  (2)"/>
      <sheetName val="ОИ Хар-Инд (2)"/>
      <sheetName val="ТЭО Хар-Инд  (2)"/>
      <sheetName val="ТОН-2"/>
      <sheetName val="Курган-кольца"/>
      <sheetName val="Реки Брянск(пртр)"/>
      <sheetName val="Сур-Ал(РД)"/>
      <sheetName val="Сур-Ал(ТЭО)"/>
      <sheetName val="Сур-Ал(ОИ)"/>
      <sheetName val="Сур-Ал(ДОН)"/>
      <sheetName val="Мал. водоток-Урал"/>
      <sheetName val="Урал"/>
      <sheetName val="Теребутинец-2"/>
      <sheetName val="Теребутинец-1"/>
      <sheetName val="Левочка-2"/>
      <sheetName val="Левочка-1"/>
      <sheetName val="Китай РД "/>
      <sheetName val="Амур РД"/>
      <sheetName val="ВСТО-Казьмино"/>
      <sheetName val="ВОЛС-Лен"/>
      <sheetName val="ВОЛС-Тв"/>
      <sheetName val="Дичня"/>
      <sheetName val="Бор-Подб"/>
      <sheetName val="Пест-Бык"/>
      <sheetName val="Юб-Пест"/>
      <sheetName val="Кириши-ГРЭС-19"/>
      <sheetName val="2436"/>
      <sheetName val="Самара"/>
      <sheetName val="Волга241"/>
      <sheetName val="Волга2093"/>
      <sheetName val="Вала"/>
      <sheetName val="Сок"/>
      <sheetName val="Вятка"/>
      <sheetName val="Св.Нос"/>
      <sheetName val="Мурманск(М)"/>
      <sheetName val="Southvar"/>
      <sheetName val="Pechёra"/>
      <sheetName val="Obь"/>
      <sheetName val="SevDv"/>
      <sheetName val="KemOz"/>
      <sheetName val="Ozero"/>
      <sheetName val="Меша"/>
      <sheetName val="Пахра"/>
      <sheetName val="Kanzal"/>
      <sheetName val="Vыmь"/>
      <sheetName val="Pinega"/>
      <sheetName val="Onega"/>
      <sheetName val="Belkanal"/>
      <sheetName val="Vesliana"/>
      <sheetName val="Kemь"/>
      <sheetName val="Est-Niva"/>
      <sheetName val="Ichma"/>
      <sheetName val="Uhta"/>
      <sheetName val="ВОЛС-Яр"/>
      <sheetName val="Смета (3)"/>
      <sheetName val="ВОЛС-Нов"/>
      <sheetName val="791-797 БТ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роги"/>
      <sheetName val="доп. работы"/>
      <sheetName val="база"/>
      <sheetName val="Коэффициенты"/>
      <sheetName val="исх-данные"/>
      <sheetName val="ОДД (стр-во+экспл.)"/>
      <sheetName val="opex personnel (term facs)"/>
      <sheetName val="все"/>
      <sheetName val="лист1"/>
      <sheetName val="исх_данные"/>
      <sheetName val="Смета2 проект. раб."/>
      <sheetName val="доп__работы"/>
      <sheetName val="ОДД_(стр-во+экспл_)"/>
      <sheetName val="opex_personnel_(term_facs)"/>
      <sheetName val="Лист3"/>
      <sheetName val="доп__работы1"/>
      <sheetName val="opex_personnel_(term_facs)1"/>
      <sheetName val="ОДД_(стр-во+экспл_)1"/>
      <sheetName val="смета проект"/>
      <sheetName val="data"/>
      <sheetName val="3 кам"/>
      <sheetName val="доп__работы2"/>
      <sheetName val="opex_personnel_(term_facs)2"/>
      <sheetName val="ОДД_(стр-во+экспл_)2"/>
      <sheetName val="Смета2_проект__раб_"/>
      <sheetName val="спецификация"/>
      <sheetName val="топография"/>
      <sheetName val="Январь"/>
      <sheetName val="15"/>
      <sheetName val="СмРучБур"/>
      <sheetName val="капитальные затраты"/>
      <sheetName val="Курсы"/>
      <sheetName val="коэф."/>
      <sheetName val="хар_"/>
      <sheetName val="с1_"/>
      <sheetName val="Main"/>
      <sheetName val="смета"/>
      <sheetName val="id"/>
      <sheetName val="sapactivexlhiddensheet"/>
    </sheetNames>
    <sheetDataSet>
      <sheetData sheetId="0" refreshError="1"/>
      <sheetData sheetId="1" refreshError="1"/>
      <sheetData sheetId="2" refreshError="1">
        <row r="2">
          <cell r="T2" t="str">
            <v>Процент выполнения проекта на текущую дату:</v>
          </cell>
          <cell r="Y2" t="str">
            <v>объёмы ГОРОДА</v>
          </cell>
          <cell r="AB2" t="str">
            <v>Начальник отдела ОДД:</v>
          </cell>
        </row>
        <row r="3">
          <cell r="T3" t="str">
            <v>Процент договорной цены проекта:</v>
          </cell>
          <cell r="Y3" t="str">
            <v>объёмы ИНВЕСТОРА</v>
          </cell>
          <cell r="AB3" t="str">
            <v>Главный инженер проекта:</v>
          </cell>
        </row>
        <row r="4">
          <cell r="AB4" t="str">
            <v>Ведущий главный инженер проекта:</v>
          </cell>
        </row>
        <row r="5">
          <cell r="AB5" t="str">
            <v>Руководитель группы:</v>
          </cell>
        </row>
        <row r="6">
          <cell r="AB6" t="str">
            <v>Ведущий специалист: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/>
      <sheetData sheetId="16"/>
      <sheetData sheetId="17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K36"/>
  <sheetViews>
    <sheetView view="pageBreakPreview" topLeftCell="A7" zoomScale="60" zoomScaleNormal="70" workbookViewId="0">
      <selection activeCell="J12" sqref="J12"/>
    </sheetView>
  </sheetViews>
  <sheetFormatPr defaultColWidth="9.140625" defaultRowHeight="26.25" x14ac:dyDescent="0.4"/>
  <cols>
    <col min="1" max="1" width="37.640625" style="373" customWidth="1"/>
    <col min="2" max="2" width="16.85546875" style="373" customWidth="1"/>
    <col min="3" max="3" width="10.92578125" style="412" customWidth="1"/>
    <col min="4" max="4" width="17.5703125" style="373" customWidth="1"/>
    <col min="5" max="5" width="12.5" style="412" customWidth="1"/>
    <col min="6" max="6" width="19.85546875" style="373" customWidth="1"/>
    <col min="7" max="7" width="15.78515625" style="373" hidden="1" customWidth="1"/>
    <col min="8" max="8" width="14.78515625" style="373" customWidth="1"/>
    <col min="9" max="9" width="14.35546875" style="373" customWidth="1"/>
    <col min="10" max="16384" width="9.140625" style="373"/>
  </cols>
  <sheetData>
    <row r="1" spans="1:8" x14ac:dyDescent="0.4">
      <c r="A1" s="370"/>
      <c r="B1" s="370"/>
      <c r="C1" s="371"/>
      <c r="D1" s="370"/>
      <c r="E1" s="371"/>
      <c r="F1" s="372" t="s">
        <v>226</v>
      </c>
    </row>
    <row r="2" spans="1:8" ht="96.75" customHeight="1" x14ac:dyDescent="0.4">
      <c r="A2" s="453" t="s">
        <v>227</v>
      </c>
      <c r="B2" s="453"/>
      <c r="C2" s="453"/>
      <c r="D2" s="453"/>
      <c r="E2" s="453"/>
      <c r="F2" s="453"/>
    </row>
    <row r="3" spans="1:8" ht="291" customHeight="1" x14ac:dyDescent="0.4">
      <c r="A3" s="374" t="s">
        <v>228</v>
      </c>
      <c r="B3" s="454" t="s">
        <v>257</v>
      </c>
      <c r="C3" s="454"/>
      <c r="D3" s="454"/>
      <c r="E3" s="454"/>
      <c r="F3" s="454"/>
    </row>
    <row r="4" spans="1:8" ht="57" customHeight="1" x14ac:dyDescent="0.4">
      <c r="A4" s="375" t="s">
        <v>229</v>
      </c>
      <c r="B4" s="454" t="s">
        <v>258</v>
      </c>
      <c r="C4" s="454"/>
      <c r="D4" s="454"/>
      <c r="E4" s="454"/>
      <c r="F4" s="454"/>
    </row>
    <row r="5" spans="1:8" x14ac:dyDescent="0.4">
      <c r="A5" s="376"/>
      <c r="B5" s="376"/>
      <c r="C5" s="377"/>
      <c r="D5" s="376"/>
      <c r="E5" s="377"/>
      <c r="F5" s="376"/>
    </row>
    <row r="6" spans="1:8" x14ac:dyDescent="0.4">
      <c r="A6" s="378"/>
      <c r="B6" s="378"/>
      <c r="C6" s="379"/>
      <c r="D6" s="378"/>
      <c r="E6" s="379"/>
      <c r="F6" s="380" t="s">
        <v>230</v>
      </c>
    </row>
    <row r="7" spans="1:8" ht="196.5" customHeight="1" x14ac:dyDescent="0.4">
      <c r="A7" s="381" t="s">
        <v>231</v>
      </c>
      <c r="B7" s="381" t="s">
        <v>232</v>
      </c>
      <c r="C7" s="381" t="s">
        <v>233</v>
      </c>
      <c r="D7" s="381" t="s">
        <v>234</v>
      </c>
      <c r="E7" s="381" t="s">
        <v>235</v>
      </c>
      <c r="F7" s="381" t="s">
        <v>236</v>
      </c>
    </row>
    <row r="8" spans="1:8" ht="75" customHeight="1" x14ac:dyDescent="0.4">
      <c r="A8" s="382" t="s">
        <v>237</v>
      </c>
      <c r="B8" s="381"/>
      <c r="C8" s="381"/>
      <c r="D8" s="381"/>
      <c r="E8" s="381"/>
      <c r="F8" s="381"/>
    </row>
    <row r="9" spans="1:8" ht="33" hidden="1" customHeight="1" x14ac:dyDescent="0.4">
      <c r="A9" s="383" t="s">
        <v>117</v>
      </c>
      <c r="B9" s="384"/>
      <c r="C9" s="385"/>
      <c r="D9" s="386"/>
      <c r="E9" s="387">
        <v>1</v>
      </c>
      <c r="F9" s="386">
        <f>D9</f>
        <v>0</v>
      </c>
      <c r="G9" s="388"/>
    </row>
    <row r="10" spans="1:8" ht="34.5" customHeight="1" x14ac:dyDescent="0.4">
      <c r="A10" s="383" t="s">
        <v>119</v>
      </c>
      <c r="B10" s="384">
        <f>УВВ!C25</f>
        <v>1947010</v>
      </c>
      <c r="C10" s="385"/>
      <c r="D10" s="386">
        <f>УВВ!G25</f>
        <v>3089615.74</v>
      </c>
      <c r="E10" s="387">
        <v>1</v>
      </c>
      <c r="F10" s="386">
        <f>D10</f>
        <v>3089615.74</v>
      </c>
      <c r="G10" s="388"/>
    </row>
    <row r="11" spans="1:8" ht="63" customHeight="1" x14ac:dyDescent="0.4">
      <c r="A11" s="389" t="s">
        <v>238</v>
      </c>
      <c r="B11" s="384">
        <f>('НЦС К-2х400'!Q35+'НЦС К-2х300'!$Q$31+Благоустройство!N12)*0.8</f>
        <v>7524056</v>
      </c>
      <c r="C11" s="387"/>
      <c r="D11" s="384">
        <f>B11</f>
        <v>7524056</v>
      </c>
      <c r="E11" s="387">
        <v>1</v>
      </c>
      <c r="F11" s="390">
        <f t="shared" ref="F11" si="0">D11*E11</f>
        <v>7524056</v>
      </c>
      <c r="G11" s="388"/>
    </row>
    <row r="12" spans="1:8" ht="53.25" customHeight="1" x14ac:dyDescent="0.4">
      <c r="A12" s="389" t="s">
        <v>239</v>
      </c>
      <c r="B12" s="384">
        <f>('НЦС К-2х400'!Q35+'НЦС К-2х300'!$Q$31+Благоустройство!N12)*0.2</f>
        <v>1881014</v>
      </c>
      <c r="C12" s="387"/>
      <c r="D12" s="384">
        <f>B12</f>
        <v>1881014</v>
      </c>
      <c r="E12" s="387">
        <v>1</v>
      </c>
      <c r="F12" s="390">
        <f>D12*E12</f>
        <v>1881014</v>
      </c>
      <c r="G12" s="388"/>
    </row>
    <row r="13" spans="1:8" x14ac:dyDescent="0.4">
      <c r="A13" s="389" t="s">
        <v>240</v>
      </c>
      <c r="B13" s="384">
        <f>(B10+B11)*0.0265</f>
        <v>250983.25</v>
      </c>
      <c r="C13" s="387"/>
      <c r="D13" s="384">
        <f>(D10+D11)*2.65%</f>
        <v>281262.3</v>
      </c>
      <c r="E13" s="387">
        <v>1</v>
      </c>
      <c r="F13" s="390">
        <f>(F10+F11)*2.65%</f>
        <v>281262.3</v>
      </c>
      <c r="G13" s="388"/>
    </row>
    <row r="14" spans="1:8" ht="59.25" customHeight="1" x14ac:dyDescent="0.4">
      <c r="A14" s="391" t="s">
        <v>241</v>
      </c>
      <c r="B14" s="384"/>
      <c r="C14" s="392"/>
      <c r="D14" s="390"/>
      <c r="E14" s="392"/>
      <c r="F14" s="390"/>
      <c r="G14" s="388"/>
      <c r="H14" s="393"/>
    </row>
    <row r="15" spans="1:8" x14ac:dyDescent="0.4">
      <c r="A15" s="394" t="s">
        <v>242</v>
      </c>
      <c r="B15" s="384">
        <f>УВВ!C27</f>
        <v>8228540</v>
      </c>
      <c r="C15" s="395">
        <f>УВВ!D27</f>
        <v>1.3833</v>
      </c>
      <c r="D15" s="384">
        <f>B15*C15</f>
        <v>11382539.380000001</v>
      </c>
      <c r="E15" s="392">
        <v>1</v>
      </c>
      <c r="F15" s="390">
        <f>D15*E15</f>
        <v>11382539.380000001</v>
      </c>
      <c r="G15" s="396" t="s">
        <v>270</v>
      </c>
    </row>
    <row r="16" spans="1:8" ht="52.5" hidden="1" x14ac:dyDescent="0.4">
      <c r="A16" s="394" t="s">
        <v>243</v>
      </c>
      <c r="B16" s="384"/>
      <c r="C16" s="395"/>
      <c r="D16" s="390">
        <f>B16*C16</f>
        <v>0</v>
      </c>
      <c r="E16" s="392">
        <v>1</v>
      </c>
      <c r="F16" s="390">
        <f>D16*E16</f>
        <v>0</v>
      </c>
      <c r="G16" s="388"/>
    </row>
    <row r="17" spans="1:11" hidden="1" x14ac:dyDescent="0.4">
      <c r="A17" s="397" t="s">
        <v>244</v>
      </c>
      <c r="B17" s="398"/>
      <c r="C17" s="395"/>
      <c r="D17" s="399"/>
      <c r="E17" s="392"/>
      <c r="F17" s="390"/>
      <c r="G17" s="388"/>
    </row>
    <row r="18" spans="1:11" ht="55.5" hidden="1" customHeight="1" x14ac:dyDescent="0.4">
      <c r="A18" s="394" t="s">
        <v>245</v>
      </c>
      <c r="B18" s="398"/>
      <c r="C18" s="395"/>
      <c r="D18" s="399">
        <f>B18*C18</f>
        <v>0</v>
      </c>
      <c r="E18" s="392">
        <v>1</v>
      </c>
      <c r="F18" s="390">
        <f>D18*E18</f>
        <v>0</v>
      </c>
      <c r="G18" s="388"/>
    </row>
    <row r="19" spans="1:11" hidden="1" x14ac:dyDescent="0.4">
      <c r="A19" s="394"/>
      <c r="B19" s="398"/>
      <c r="C19" s="395"/>
      <c r="D19" s="399">
        <f>B19*C19</f>
        <v>0</v>
      </c>
      <c r="E19" s="392">
        <v>1</v>
      </c>
      <c r="F19" s="390">
        <f>D19</f>
        <v>0</v>
      </c>
      <c r="G19" s="388"/>
    </row>
    <row r="20" spans="1:11" hidden="1" x14ac:dyDescent="0.4">
      <c r="A20" s="391" t="s">
        <v>246</v>
      </c>
      <c r="B20" s="398"/>
      <c r="C20" s="395"/>
      <c r="D20" s="399"/>
      <c r="E20" s="392"/>
      <c r="F20" s="390"/>
      <c r="G20" s="388"/>
    </row>
    <row r="21" spans="1:11" ht="67.5" hidden="1" customHeight="1" x14ac:dyDescent="0.4">
      <c r="A21" s="394" t="s">
        <v>247</v>
      </c>
      <c r="B21" s="384"/>
      <c r="C21" s="395"/>
      <c r="D21" s="390">
        <f>B21*C21</f>
        <v>0</v>
      </c>
      <c r="E21" s="392">
        <v>1</v>
      </c>
      <c r="F21" s="390">
        <f>D21</f>
        <v>0</v>
      </c>
      <c r="G21" s="388"/>
    </row>
    <row r="22" spans="1:11" ht="58.5" hidden="1" customHeight="1" x14ac:dyDescent="0.4">
      <c r="A22" s="391" t="s">
        <v>248</v>
      </c>
      <c r="B22" s="384"/>
      <c r="C22" s="395"/>
      <c r="D22" s="390">
        <f>B22*C22</f>
        <v>0</v>
      </c>
      <c r="E22" s="392">
        <v>1</v>
      </c>
      <c r="F22" s="390">
        <f>D22</f>
        <v>0</v>
      </c>
      <c r="G22" s="388"/>
      <c r="H22" s="369"/>
      <c r="I22" s="369"/>
      <c r="J22" s="369"/>
      <c r="K22" s="369"/>
    </row>
    <row r="23" spans="1:11" ht="51" x14ac:dyDescent="0.4">
      <c r="A23" s="391" t="s">
        <v>249</v>
      </c>
      <c r="B23" s="384">
        <f>'НЦС К-2х400'!P35+'НЦС К-2х300'!P31+Благоустройство!M12</f>
        <v>200154980</v>
      </c>
      <c r="C23" s="387">
        <v>1</v>
      </c>
      <c r="D23" s="390">
        <f>B23</f>
        <v>200154980</v>
      </c>
      <c r="E23" s="392">
        <v>1</v>
      </c>
      <c r="F23" s="390">
        <f>D23*E23</f>
        <v>200154980</v>
      </c>
      <c r="G23" s="388"/>
      <c r="H23" s="369"/>
      <c r="I23" s="369"/>
      <c r="J23" s="369"/>
      <c r="K23" s="369"/>
    </row>
    <row r="24" spans="1:11" x14ac:dyDescent="0.4">
      <c r="A24" s="400" t="s">
        <v>250</v>
      </c>
      <c r="B24" s="384">
        <f>SUM(B9:B23)</f>
        <v>219986583.25</v>
      </c>
      <c r="C24" s="392"/>
      <c r="D24" s="390">
        <f>SUM(D9:D23)</f>
        <v>224313467.41999999</v>
      </c>
      <c r="E24" s="392"/>
      <c r="F24" s="390">
        <f>SUM(F9:F23)</f>
        <v>224313467.41999999</v>
      </c>
      <c r="G24" s="401">
        <v>224483300</v>
      </c>
      <c r="H24" s="401"/>
      <c r="I24" s="401"/>
      <c r="J24" s="369"/>
      <c r="K24" s="369"/>
    </row>
    <row r="25" spans="1:11" hidden="1" x14ac:dyDescent="0.4">
      <c r="A25" s="402" t="s">
        <v>251</v>
      </c>
      <c r="B25" s="384"/>
      <c r="C25" s="392"/>
      <c r="D25" s="390">
        <v>0</v>
      </c>
      <c r="E25" s="392"/>
      <c r="F25" s="390">
        <v>0</v>
      </c>
      <c r="G25" s="369"/>
      <c r="H25" s="369"/>
      <c r="I25" s="369"/>
      <c r="J25" s="369"/>
      <c r="K25" s="369"/>
    </row>
    <row r="26" spans="1:11" x14ac:dyDescent="0.4">
      <c r="A26" s="400" t="s">
        <v>252</v>
      </c>
      <c r="B26" s="384">
        <f>B24*20%</f>
        <v>43997316.649999999</v>
      </c>
      <c r="C26" s="392"/>
      <c r="D26" s="390">
        <f>D24*20%</f>
        <v>44862693.479999997</v>
      </c>
      <c r="E26" s="392"/>
      <c r="F26" s="390">
        <f>F24*20%</f>
        <v>44862693.479999997</v>
      </c>
      <c r="G26" s="443">
        <f>G24-F24</f>
        <v>169832.58</v>
      </c>
      <c r="H26" s="403"/>
      <c r="I26" s="369"/>
      <c r="J26" s="369"/>
      <c r="K26" s="369"/>
    </row>
    <row r="27" spans="1:11" x14ac:dyDescent="0.4">
      <c r="A27" s="402" t="s">
        <v>253</v>
      </c>
      <c r="B27" s="384">
        <f>B24+B26</f>
        <v>263983899.90000001</v>
      </c>
      <c r="C27" s="392"/>
      <c r="D27" s="390">
        <f>D24+D26</f>
        <v>269176160.89999998</v>
      </c>
      <c r="E27" s="392"/>
      <c r="F27" s="404">
        <f>F24+F26</f>
        <v>269176160.89999998</v>
      </c>
      <c r="G27" s="369"/>
      <c r="H27" s="403"/>
      <c r="I27" s="369"/>
      <c r="J27" s="369"/>
      <c r="K27" s="369"/>
    </row>
    <row r="28" spans="1:11" s="405" customFormat="1" x14ac:dyDescent="0.4">
      <c r="A28" s="449"/>
      <c r="B28" s="449"/>
      <c r="C28" s="449"/>
      <c r="D28" s="449"/>
      <c r="E28" s="449"/>
      <c r="F28" s="449"/>
    </row>
    <row r="29" spans="1:11" s="405" customFormat="1" ht="62.25" customHeight="1" x14ac:dyDescent="0.4">
      <c r="A29" s="449" t="s">
        <v>272</v>
      </c>
      <c r="B29" s="449"/>
      <c r="C29" s="449"/>
      <c r="D29" s="449"/>
      <c r="E29" s="449"/>
      <c r="F29" s="449"/>
    </row>
    <row r="30" spans="1:11" s="405" customFormat="1" ht="30.75" customHeight="1" x14ac:dyDescent="0.4">
      <c r="A30" s="449"/>
      <c r="B30" s="449"/>
      <c r="C30" s="449"/>
      <c r="D30" s="449"/>
      <c r="E30" s="449"/>
      <c r="F30" s="449"/>
      <c r="G30" s="406"/>
    </row>
    <row r="31" spans="1:11" x14ac:dyDescent="0.4">
      <c r="A31" s="450" t="s">
        <v>254</v>
      </c>
      <c r="B31" s="450"/>
      <c r="C31" s="450"/>
      <c r="D31" s="407"/>
      <c r="E31" s="408"/>
      <c r="F31" s="409"/>
      <c r="G31" s="393"/>
    </row>
    <row r="32" spans="1:11" x14ac:dyDescent="0.4">
      <c r="A32" s="410"/>
      <c r="B32" s="410"/>
      <c r="C32" s="411"/>
      <c r="D32" s="410"/>
      <c r="E32" s="411"/>
      <c r="F32" s="410"/>
    </row>
    <row r="33" spans="1:6" x14ac:dyDescent="0.4">
      <c r="A33" s="410"/>
      <c r="B33" s="410"/>
      <c r="C33" s="411"/>
      <c r="D33" s="410"/>
      <c r="E33" s="411"/>
      <c r="F33" s="410"/>
    </row>
    <row r="34" spans="1:6" x14ac:dyDescent="0.4">
      <c r="A34" s="410"/>
      <c r="B34" s="410"/>
      <c r="C34" s="411"/>
      <c r="D34" s="410"/>
      <c r="E34" s="411"/>
      <c r="F34" s="410"/>
    </row>
    <row r="35" spans="1:6" x14ac:dyDescent="0.4">
      <c r="A35" s="410"/>
      <c r="B35" s="410"/>
      <c r="C35" s="411"/>
      <c r="D35" s="410"/>
      <c r="E35" s="411"/>
      <c r="F35" s="410"/>
    </row>
    <row r="36" spans="1:6" ht="65.25" customHeight="1" x14ac:dyDescent="0.4">
      <c r="A36" s="451" t="s">
        <v>255</v>
      </c>
      <c r="B36" s="452"/>
      <c r="D36" s="413"/>
      <c r="F36" s="414" t="s">
        <v>256</v>
      </c>
    </row>
  </sheetData>
  <mergeCells count="8">
    <mergeCell ref="A30:F30"/>
    <mergeCell ref="A31:C31"/>
    <mergeCell ref="A36:B36"/>
    <mergeCell ref="A2:F2"/>
    <mergeCell ref="B3:F3"/>
    <mergeCell ref="B4:F4"/>
    <mergeCell ref="A28:F28"/>
    <mergeCell ref="A29:F29"/>
  </mergeCells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N11"/>
  <sheetViews>
    <sheetView view="pageBreakPreview" zoomScale="90" zoomScaleNormal="100" zoomScaleSheetLayoutView="90" workbookViewId="0">
      <selection activeCell="M15" sqref="M15"/>
    </sheetView>
  </sheetViews>
  <sheetFormatPr defaultRowHeight="26.25" x14ac:dyDescent="0.4"/>
  <cols>
    <col min="1" max="1" width="3.140625" customWidth="1"/>
    <col min="2" max="2" width="14.640625" customWidth="1"/>
    <col min="257" max="257" width="3.140625" customWidth="1"/>
    <col min="513" max="513" width="3.140625" customWidth="1"/>
    <col min="769" max="769" width="3.140625" customWidth="1"/>
    <col min="1025" max="1025" width="3.140625" customWidth="1"/>
    <col min="1281" max="1281" width="3.140625" customWidth="1"/>
    <col min="1537" max="1537" width="3.140625" customWidth="1"/>
    <col min="1793" max="1793" width="3.140625" customWidth="1"/>
    <col min="2049" max="2049" width="3.140625" customWidth="1"/>
    <col min="2305" max="2305" width="3.140625" customWidth="1"/>
    <col min="2561" max="2561" width="3.140625" customWidth="1"/>
    <col min="2817" max="2817" width="3.140625" customWidth="1"/>
    <col min="3073" max="3073" width="3.140625" customWidth="1"/>
    <col min="3329" max="3329" width="3.140625" customWidth="1"/>
    <col min="3585" max="3585" width="3.140625" customWidth="1"/>
    <col min="3841" max="3841" width="3.140625" customWidth="1"/>
    <col min="4097" max="4097" width="3.140625" customWidth="1"/>
    <col min="4353" max="4353" width="3.140625" customWidth="1"/>
    <col min="4609" max="4609" width="3.140625" customWidth="1"/>
    <col min="4865" max="4865" width="3.140625" customWidth="1"/>
    <col min="5121" max="5121" width="3.140625" customWidth="1"/>
    <col min="5377" max="5377" width="3.140625" customWidth="1"/>
    <col min="5633" max="5633" width="3.140625" customWidth="1"/>
    <col min="5889" max="5889" width="3.140625" customWidth="1"/>
    <col min="6145" max="6145" width="3.140625" customWidth="1"/>
    <col min="6401" max="6401" width="3.140625" customWidth="1"/>
    <col min="6657" max="6657" width="3.140625" customWidth="1"/>
    <col min="6913" max="6913" width="3.140625" customWidth="1"/>
    <col min="7169" max="7169" width="3.140625" customWidth="1"/>
    <col min="7425" max="7425" width="3.140625" customWidth="1"/>
    <col min="7681" max="7681" width="3.140625" customWidth="1"/>
    <col min="7937" max="7937" width="3.140625" customWidth="1"/>
    <col min="8193" max="8193" width="3.140625" customWidth="1"/>
    <col min="8449" max="8449" width="3.140625" customWidth="1"/>
    <col min="8705" max="8705" width="3.140625" customWidth="1"/>
    <col min="8961" max="8961" width="3.140625" customWidth="1"/>
    <col min="9217" max="9217" width="3.140625" customWidth="1"/>
    <col min="9473" max="9473" width="3.140625" customWidth="1"/>
    <col min="9729" max="9729" width="3.140625" customWidth="1"/>
    <col min="9985" max="9985" width="3.140625" customWidth="1"/>
    <col min="10241" max="10241" width="3.140625" customWidth="1"/>
    <col min="10497" max="10497" width="3.140625" customWidth="1"/>
    <col min="10753" max="10753" width="3.140625" customWidth="1"/>
    <col min="11009" max="11009" width="3.140625" customWidth="1"/>
    <col min="11265" max="11265" width="3.140625" customWidth="1"/>
    <col min="11521" max="11521" width="3.140625" customWidth="1"/>
    <col min="11777" max="11777" width="3.140625" customWidth="1"/>
    <col min="12033" max="12033" width="3.140625" customWidth="1"/>
    <col min="12289" max="12289" width="3.140625" customWidth="1"/>
    <col min="12545" max="12545" width="3.140625" customWidth="1"/>
    <col min="12801" max="12801" width="3.140625" customWidth="1"/>
    <col min="13057" max="13057" width="3.140625" customWidth="1"/>
    <col min="13313" max="13313" width="3.140625" customWidth="1"/>
    <col min="13569" max="13569" width="3.140625" customWidth="1"/>
    <col min="13825" max="13825" width="3.140625" customWidth="1"/>
    <col min="14081" max="14081" width="3.140625" customWidth="1"/>
    <col min="14337" max="14337" width="3.140625" customWidth="1"/>
    <col min="14593" max="14593" width="3.140625" customWidth="1"/>
    <col min="14849" max="14849" width="3.140625" customWidth="1"/>
    <col min="15105" max="15105" width="3.140625" customWidth="1"/>
    <col min="15361" max="15361" width="3.140625" customWidth="1"/>
    <col min="15617" max="15617" width="3.140625" customWidth="1"/>
    <col min="15873" max="15873" width="3.140625" customWidth="1"/>
    <col min="16129" max="16129" width="3.140625" customWidth="1"/>
  </cols>
  <sheetData>
    <row r="1" spans="1:14" x14ac:dyDescent="0.4">
      <c r="A1" s="20"/>
      <c r="B1" s="56"/>
      <c r="C1" s="56"/>
      <c r="D1" s="56"/>
      <c r="E1" s="56"/>
      <c r="F1" s="57"/>
      <c r="G1" s="57"/>
      <c r="H1" s="58"/>
      <c r="I1" s="60"/>
      <c r="J1" s="57"/>
      <c r="K1" s="521" t="s">
        <v>62</v>
      </c>
      <c r="L1" s="521"/>
      <c r="M1" s="61"/>
    </row>
    <row r="2" spans="1:14" x14ac:dyDescent="0.4">
      <c r="A2" s="20"/>
      <c r="B2" s="11"/>
      <c r="C2" s="11"/>
      <c r="D2" s="11"/>
      <c r="E2" s="11"/>
      <c r="F2" s="59"/>
      <c r="G2" s="59"/>
      <c r="H2" s="58"/>
      <c r="I2" s="62"/>
      <c r="J2" s="59"/>
      <c r="K2" s="59"/>
      <c r="L2" s="58"/>
      <c r="M2" s="61"/>
    </row>
    <row r="3" spans="1:14" x14ac:dyDescent="0.4">
      <c r="A3" s="589" t="s">
        <v>31</v>
      </c>
      <c r="B3" s="589"/>
      <c r="C3" s="589"/>
      <c r="D3" s="589"/>
      <c r="E3" s="589"/>
      <c r="F3" s="589"/>
      <c r="G3" s="589"/>
      <c r="H3" s="589"/>
      <c r="I3" s="589"/>
      <c r="J3" s="589"/>
      <c r="K3" s="589"/>
      <c r="L3" s="589"/>
      <c r="M3" s="61"/>
    </row>
    <row r="4" spans="1:14" ht="26.25" customHeight="1" x14ac:dyDescent="0.4">
      <c r="A4" s="571" t="s">
        <v>32</v>
      </c>
      <c r="B4" s="571"/>
      <c r="C4" s="571"/>
      <c r="D4" s="571"/>
      <c r="E4" s="571"/>
      <c r="F4" s="571"/>
      <c r="G4" s="571"/>
      <c r="H4" s="571"/>
      <c r="I4" s="571"/>
      <c r="J4" s="571"/>
      <c r="K4" s="571"/>
      <c r="L4" s="571"/>
      <c r="M4" s="61"/>
    </row>
    <row r="5" spans="1:14" x14ac:dyDescent="0.4">
      <c r="A5" s="590" t="s">
        <v>33</v>
      </c>
      <c r="B5" s="590"/>
      <c r="C5" s="590"/>
      <c r="D5" s="590"/>
      <c r="E5" s="590"/>
      <c r="F5" s="590"/>
      <c r="G5" s="590"/>
      <c r="H5" s="590"/>
      <c r="I5" s="590"/>
      <c r="J5" s="590"/>
      <c r="K5" s="590"/>
      <c r="L5" s="590"/>
      <c r="M5" s="61"/>
    </row>
    <row r="6" spans="1:14" ht="45" customHeight="1" x14ac:dyDescent="0.4">
      <c r="A6" s="591" t="e">
        <f>#REF!</f>
        <v>#REF!</v>
      </c>
      <c r="B6" s="591"/>
      <c r="C6" s="591"/>
      <c r="D6" s="591"/>
      <c r="E6" s="591"/>
      <c r="F6" s="591"/>
      <c r="G6" s="591"/>
      <c r="H6" s="591"/>
      <c r="I6" s="591"/>
      <c r="J6" s="591"/>
      <c r="K6" s="591"/>
      <c r="L6" s="591"/>
      <c r="M6" s="61"/>
    </row>
    <row r="7" spans="1:14" x14ac:dyDescent="0.4">
      <c r="A7" s="63"/>
      <c r="B7" s="64"/>
      <c r="C7" s="64"/>
      <c r="D7" s="64"/>
      <c r="E7" s="64"/>
      <c r="F7" s="64"/>
      <c r="G7" s="64"/>
      <c r="H7" s="64"/>
      <c r="I7" s="64"/>
      <c r="J7" s="64"/>
      <c r="K7" s="65" t="s">
        <v>61</v>
      </c>
      <c r="L7" s="65">
        <v>5.3979999999999997</v>
      </c>
      <c r="M7" s="61"/>
    </row>
    <row r="8" spans="1:14" ht="63" x14ac:dyDescent="0.4">
      <c r="A8" s="66" t="s">
        <v>34</v>
      </c>
      <c r="B8" s="66" t="s">
        <v>35</v>
      </c>
      <c r="C8" s="66" t="s">
        <v>36</v>
      </c>
      <c r="D8" s="66" t="s">
        <v>37</v>
      </c>
      <c r="E8" s="66" t="s">
        <v>38</v>
      </c>
      <c r="F8" s="66" t="s">
        <v>39</v>
      </c>
      <c r="G8" s="66" t="s">
        <v>40</v>
      </c>
      <c r="H8" s="66" t="s">
        <v>39</v>
      </c>
      <c r="I8" s="66" t="s">
        <v>41</v>
      </c>
      <c r="J8" s="66" t="s">
        <v>42</v>
      </c>
      <c r="K8" s="66" t="s">
        <v>43</v>
      </c>
      <c r="L8" s="66" t="s">
        <v>44</v>
      </c>
      <c r="M8" s="61"/>
    </row>
    <row r="9" spans="1:14" ht="15" customHeight="1" x14ac:dyDescent="0.4">
      <c r="A9" s="67">
        <v>1</v>
      </c>
      <c r="B9" s="67">
        <v>2</v>
      </c>
      <c r="C9" s="67">
        <v>3</v>
      </c>
      <c r="D9" s="67">
        <v>4</v>
      </c>
      <c r="E9" s="67">
        <v>5</v>
      </c>
      <c r="F9" s="67">
        <v>6</v>
      </c>
      <c r="G9" s="67">
        <v>7</v>
      </c>
      <c r="H9" s="67">
        <v>8</v>
      </c>
      <c r="I9" s="67">
        <v>9</v>
      </c>
      <c r="J9" s="67">
        <v>10</v>
      </c>
      <c r="K9" s="67">
        <v>11</v>
      </c>
      <c r="L9" s="67">
        <v>12</v>
      </c>
      <c r="M9" s="61"/>
    </row>
    <row r="10" spans="1:14" x14ac:dyDescent="0.4">
      <c r="A10" s="588" t="s">
        <v>45</v>
      </c>
      <c r="B10" s="588"/>
      <c r="C10" s="588"/>
      <c r="D10" s="588"/>
      <c r="E10" s="588"/>
      <c r="F10" s="588"/>
      <c r="G10" s="588"/>
      <c r="H10" s="588"/>
      <c r="I10" s="588"/>
      <c r="J10" s="588"/>
      <c r="K10" s="588"/>
      <c r="L10" s="588"/>
      <c r="M10" s="61"/>
    </row>
    <row r="11" spans="1:14" ht="65.099999999999994" customHeight="1" x14ac:dyDescent="0.4">
      <c r="A11" s="67">
        <v>1</v>
      </c>
      <c r="B11" s="68" t="s">
        <v>46</v>
      </c>
      <c r="C11" s="69">
        <f>340</f>
        <v>340</v>
      </c>
      <c r="D11" s="70" t="s">
        <v>47</v>
      </c>
      <c r="E11" s="71">
        <v>1</v>
      </c>
      <c r="F11" s="72" t="s">
        <v>48</v>
      </c>
      <c r="G11" s="70">
        <v>1</v>
      </c>
      <c r="H11" s="70" t="s">
        <v>49</v>
      </c>
      <c r="I11" s="70">
        <v>1</v>
      </c>
      <c r="J11" s="70">
        <f>E11*G11</f>
        <v>1</v>
      </c>
      <c r="K11" s="73">
        <f>C11*J11*I11*1000</f>
        <v>340000</v>
      </c>
      <c r="L11" s="73">
        <f>K11*L7</f>
        <v>1835320</v>
      </c>
      <c r="M11" s="43">
        <v>0</v>
      </c>
      <c r="N11" s="97">
        <v>1</v>
      </c>
    </row>
  </sheetData>
  <mergeCells count="6">
    <mergeCell ref="A10:L10"/>
    <mergeCell ref="K1:L1"/>
    <mergeCell ref="A3:L3"/>
    <mergeCell ref="A4:L4"/>
    <mergeCell ref="A5:L5"/>
    <mergeCell ref="A6:L6"/>
  </mergeCells>
  <pageMargins left="0.7" right="0.7" top="0.75" bottom="0.75" header="0.3" footer="0.3"/>
  <pageSetup paperSize="9" scale="44" orientation="portrait" r:id="rId1"/>
  <colBreaks count="1" manualBreakCount="1">
    <brk id="12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I15"/>
  <sheetViews>
    <sheetView view="pageBreakPreview" topLeftCell="A7" zoomScale="90" zoomScaleNormal="100" zoomScaleSheetLayoutView="90" workbookViewId="0">
      <selection activeCell="E22" sqref="E22"/>
    </sheetView>
  </sheetViews>
  <sheetFormatPr defaultRowHeight="26.25" x14ac:dyDescent="0.4"/>
  <cols>
    <col min="1" max="1" width="3.140625" customWidth="1"/>
    <col min="2" max="2" width="35.7109375" customWidth="1"/>
    <col min="3" max="3" width="9.640625" customWidth="1"/>
  </cols>
  <sheetData>
    <row r="1" spans="1:9" x14ac:dyDescent="0.4">
      <c r="A1" s="20"/>
      <c r="B1" s="56"/>
      <c r="C1" s="56"/>
      <c r="D1" s="56"/>
      <c r="E1" s="56"/>
      <c r="F1" s="57"/>
      <c r="G1" s="57"/>
      <c r="H1" s="58" t="s">
        <v>29</v>
      </c>
    </row>
    <row r="2" spans="1:9" x14ac:dyDescent="0.4">
      <c r="A2" s="20"/>
      <c r="B2" s="11"/>
      <c r="C2" s="11"/>
      <c r="D2" s="11"/>
      <c r="E2" s="11"/>
      <c r="F2" s="59"/>
      <c r="G2" s="59"/>
      <c r="H2" s="58" t="s">
        <v>30</v>
      </c>
    </row>
    <row r="3" spans="1:9" x14ac:dyDescent="0.4">
      <c r="A3" s="11"/>
      <c r="B3" s="11"/>
      <c r="C3" s="11"/>
      <c r="D3" s="11"/>
      <c r="E3" s="11"/>
      <c r="F3" s="59"/>
      <c r="G3" s="59"/>
      <c r="H3" s="59"/>
    </row>
    <row r="4" spans="1:9" x14ac:dyDescent="0.4">
      <c r="A4" s="589" t="s">
        <v>31</v>
      </c>
      <c r="B4" s="589"/>
      <c r="C4" s="589"/>
      <c r="D4" s="589"/>
      <c r="E4" s="589"/>
      <c r="F4" s="589"/>
      <c r="G4" s="589"/>
      <c r="H4" s="589"/>
    </row>
    <row r="5" spans="1:9" ht="26.25" customHeight="1" x14ac:dyDescent="0.4">
      <c r="A5" s="571" t="s">
        <v>32</v>
      </c>
      <c r="B5" s="572"/>
      <c r="C5" s="572"/>
      <c r="D5" s="572"/>
      <c r="E5" s="572"/>
      <c r="F5" s="572"/>
      <c r="G5" s="572"/>
      <c r="H5" s="572"/>
    </row>
    <row r="6" spans="1:9" ht="112.5" customHeight="1" x14ac:dyDescent="0.4">
      <c r="A6" s="592" t="str">
        <f>B13</f>
        <v>"Вынос сетей канализации по объекту: "Комплексная жилая застройка с объектами инфраструктуры: корпус 19 и корпус 20, а также проектируемые дороги и инженерные коммуникации - улицы №34, №35; Автомобильная дорога регионального назначения "Каширское шоссе – Молоково – Лыткарино"; Многоуровневый паркинг №5, расположенные на земельных участках: *50:21:0060310:5936, 50:21:0060310:5953, 50:21:0000000:46132, 50:21:0000000:46133, 50:21:0060310:5937, 50:21:0060310:13840, 50:21:0060103:13841, 50:21:0060103:13844, 50:21:0060103:13819*, по адресу: Московская область, Ленинский городской округ, сельское поселение Молоковское, д. Мисайлово и Дальние Прудищи"</v>
      </c>
      <c r="B6" s="593"/>
      <c r="C6" s="593"/>
      <c r="D6" s="593"/>
      <c r="E6" s="593"/>
      <c r="F6" s="593"/>
      <c r="G6" s="593"/>
      <c r="H6" s="593"/>
    </row>
    <row r="7" spans="1:9" ht="94.5" x14ac:dyDescent="0.4">
      <c r="A7" s="84" t="s">
        <v>0</v>
      </c>
      <c r="B7" s="84" t="s">
        <v>7</v>
      </c>
      <c r="C7" s="84" t="s">
        <v>5</v>
      </c>
      <c r="D7" s="84" t="s">
        <v>50</v>
      </c>
      <c r="E7" s="84" t="s">
        <v>51</v>
      </c>
      <c r="F7" s="84" t="s">
        <v>8</v>
      </c>
      <c r="G7" s="84" t="s">
        <v>9</v>
      </c>
      <c r="H7" s="84" t="s">
        <v>10</v>
      </c>
    </row>
    <row r="8" spans="1:9" ht="15" customHeight="1" x14ac:dyDescent="0.4">
      <c r="A8" s="92">
        <v>1</v>
      </c>
      <c r="B8" s="93">
        <v>2</v>
      </c>
      <c r="C8" s="93">
        <v>3</v>
      </c>
      <c r="D8" s="93">
        <v>4</v>
      </c>
      <c r="E8" s="93">
        <v>5</v>
      </c>
      <c r="F8" s="93">
        <v>6</v>
      </c>
      <c r="G8" s="93">
        <v>7</v>
      </c>
      <c r="H8" s="94">
        <v>8</v>
      </c>
    </row>
    <row r="9" spans="1:9" ht="24.95" customHeight="1" x14ac:dyDescent="0.4">
      <c r="A9" s="554" t="s">
        <v>59</v>
      </c>
      <c r="B9" s="547"/>
      <c r="C9" s="547"/>
      <c r="D9" s="547"/>
      <c r="E9" s="547"/>
      <c r="F9" s="547"/>
      <c r="G9" s="547"/>
      <c r="H9" s="555"/>
    </row>
    <row r="10" spans="1:9" ht="63" x14ac:dyDescent="0.4">
      <c r="A10" s="85">
        <v>1</v>
      </c>
      <c r="B10" s="27" t="s">
        <v>56</v>
      </c>
      <c r="C10" s="27" t="s">
        <v>57</v>
      </c>
      <c r="D10" s="54">
        <v>300</v>
      </c>
      <c r="E10" s="75">
        <v>36.200000000000003</v>
      </c>
      <c r="F10" s="53">
        <f>1964289.85/1000</f>
        <v>1964.29</v>
      </c>
      <c r="G10" s="86" t="s">
        <v>58</v>
      </c>
      <c r="H10" s="87">
        <f>F10/E10</f>
        <v>54.26</v>
      </c>
    </row>
    <row r="11" spans="1:9" ht="24.95" customHeight="1" x14ac:dyDescent="0.4">
      <c r="A11" s="594" t="s">
        <v>60</v>
      </c>
      <c r="B11" s="595"/>
      <c r="C11" s="595"/>
      <c r="D11" s="595"/>
      <c r="E11" s="595"/>
      <c r="F11" s="595"/>
      <c r="G11" s="595"/>
      <c r="H11" s="596"/>
    </row>
    <row r="12" spans="1:9" ht="94.5" x14ac:dyDescent="0.4">
      <c r="A12" s="84" t="s">
        <v>0</v>
      </c>
      <c r="B12" s="84" t="s">
        <v>7</v>
      </c>
      <c r="C12" s="84" t="s">
        <v>5</v>
      </c>
      <c r="D12" s="84" t="s">
        <v>50</v>
      </c>
      <c r="E12" s="84" t="s">
        <v>51</v>
      </c>
      <c r="F12" s="84" t="s">
        <v>12</v>
      </c>
      <c r="G12" s="84" t="s">
        <v>27</v>
      </c>
      <c r="H12" s="84" t="s">
        <v>28</v>
      </c>
      <c r="I12" s="88">
        <f>D13/D10</f>
        <v>1</v>
      </c>
    </row>
    <row r="13" spans="1:9" ht="161.25" customHeight="1" x14ac:dyDescent="0.4">
      <c r="A13" s="85">
        <v>1</v>
      </c>
      <c r="B13" s="367" t="str">
        <f>'НЦС К-2х400'!A5</f>
        <v>"Вынос сетей канализации по объекту: "Комплексная жилая застройка с объектами инфраструктуры: корпус 19 и корпус 20, а также проектируемые дороги и инженерные коммуникации - улицы №34, №35; Автомобильная дорога регионального назначения "Каширское шоссе – Молоково – Лыткарино"; Многоуровневый паркинг №5, расположенные на земельных участках: *50:21:0060310:5936, 50:21:0060310:5953, 50:21:0000000:46132, 50:21:0000000:46133, 50:21:0060310:5937, 50:21:0060310:13840, 50:21:0060103:13841, 50:21:0060103:13844, 50:21:0060103:13819*, по адресу: Московская область, Ленинский городской округ, сельское поселение Молоковское, д. Мисайлово и Дальние Прудищи"</v>
      </c>
      <c r="C13" s="89" t="s">
        <v>52</v>
      </c>
      <c r="D13" s="54">
        <v>300</v>
      </c>
      <c r="E13" s="55">
        <v>0</v>
      </c>
      <c r="F13" s="18">
        <v>8.6999999999999993</v>
      </c>
      <c r="G13" s="55" t="str">
        <f>G10</f>
        <v xml:space="preserve"> Февраль 2023</v>
      </c>
      <c r="H13" s="90">
        <f>E13*F13*I12</f>
        <v>0</v>
      </c>
    </row>
    <row r="14" spans="1:9" ht="24.95" customHeight="1" x14ac:dyDescent="0.4">
      <c r="A14" s="537" t="s">
        <v>13</v>
      </c>
      <c r="B14" s="538"/>
      <c r="C14" s="29"/>
      <c r="D14" s="83"/>
      <c r="E14" s="30"/>
      <c r="F14" s="31"/>
      <c r="G14" s="82"/>
      <c r="H14" s="91">
        <f>H13</f>
        <v>0</v>
      </c>
      <c r="I14" s="95">
        <f>H14*I15</f>
        <v>0</v>
      </c>
    </row>
    <row r="15" spans="1:9" x14ac:dyDescent="0.4">
      <c r="I15" s="96">
        <v>1.0645</v>
      </c>
    </row>
  </sheetData>
  <mergeCells count="6">
    <mergeCell ref="A14:B14"/>
    <mergeCell ref="A4:H4"/>
    <mergeCell ref="A5:H5"/>
    <mergeCell ref="A6:H6"/>
    <mergeCell ref="A9:H9"/>
    <mergeCell ref="A11:H11"/>
  </mergeCells>
  <pageMargins left="0.7" right="0.7" top="0.75" bottom="0.75" header="0.3" footer="0.3"/>
  <pageSetup paperSize="9" scale="51" orientation="portrait" r:id="rId1"/>
  <colBreaks count="1" manualBreakCount="1">
    <brk id="8" max="13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26.25" x14ac:dyDescent="0.4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26.25" x14ac:dyDescent="0.4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17" sqref="A17"/>
    </sheetView>
  </sheetViews>
  <sheetFormatPr defaultRowHeight="26.25" x14ac:dyDescent="0.4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26.25" x14ac:dyDescent="0.4"/>
  <sheetData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26.25" x14ac:dyDescent="0.4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26.25" x14ac:dyDescent="0.4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26.25" x14ac:dyDescent="0.4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26.25" x14ac:dyDescent="0.4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V61"/>
  <sheetViews>
    <sheetView view="pageBreakPreview" zoomScale="70" zoomScaleNormal="100" zoomScaleSheetLayoutView="70" workbookViewId="0">
      <selection activeCell="AA8" sqref="AA8"/>
    </sheetView>
  </sheetViews>
  <sheetFormatPr defaultRowHeight="26.25" x14ac:dyDescent="0.4"/>
  <cols>
    <col min="1" max="1" width="3.140625" customWidth="1"/>
    <col min="3" max="3" width="27.78515625" customWidth="1"/>
    <col min="6" max="6" width="10.85546875" customWidth="1"/>
    <col min="7" max="7" width="11.28515625" customWidth="1"/>
    <col min="8" max="8" width="10.92578125" customWidth="1"/>
    <col min="16" max="16" width="13.28515625" customWidth="1"/>
    <col min="17" max="17" width="10.140625" customWidth="1"/>
    <col min="18" max="18" width="11.7109375" hidden="1" customWidth="1"/>
    <col min="19" max="19" width="9.140625" hidden="1" customWidth="1"/>
    <col min="20" max="20" width="10.0703125" hidden="1" customWidth="1"/>
    <col min="21" max="22" width="9.140625" hidden="1" customWidth="1"/>
  </cols>
  <sheetData>
    <row r="1" spans="1:20" x14ac:dyDescent="0.4">
      <c r="O1" s="140" t="s">
        <v>94</v>
      </c>
    </row>
    <row r="2" spans="1:20" ht="15" customHeight="1" x14ac:dyDescent="0.4"/>
    <row r="3" spans="1:20" x14ac:dyDescent="0.4">
      <c r="A3" s="457" t="s">
        <v>65</v>
      </c>
      <c r="B3" s="457"/>
      <c r="C3" s="457"/>
      <c r="D3" s="457"/>
      <c r="E3" s="457"/>
      <c r="F3" s="457"/>
      <c r="G3" s="457"/>
      <c r="H3" s="457"/>
      <c r="I3" s="457"/>
      <c r="J3" s="457"/>
      <c r="K3" s="457"/>
      <c r="L3" s="457"/>
      <c r="M3" s="457"/>
      <c r="N3" s="457"/>
      <c r="O3" s="457"/>
      <c r="P3" s="457"/>
      <c r="Q3" s="457"/>
      <c r="R3" s="1"/>
      <c r="S3" s="1"/>
      <c r="T3" s="1"/>
    </row>
    <row r="4" spans="1:20" x14ac:dyDescent="0.4">
      <c r="A4" s="458" t="s">
        <v>66</v>
      </c>
      <c r="B4" s="458"/>
      <c r="C4" s="458"/>
      <c r="D4" s="458"/>
      <c r="E4" s="458"/>
      <c r="F4" s="458"/>
      <c r="G4" s="458"/>
      <c r="H4" s="458"/>
      <c r="I4" s="458"/>
      <c r="J4" s="458"/>
      <c r="K4" s="458"/>
      <c r="L4" s="458"/>
      <c r="M4" s="458"/>
      <c r="N4" s="458"/>
      <c r="O4" s="458"/>
      <c r="P4" s="458"/>
      <c r="Q4" s="458"/>
      <c r="R4" s="1"/>
      <c r="S4" s="1"/>
      <c r="T4" s="1"/>
    </row>
    <row r="5" spans="1:20" ht="88.5" customHeight="1" x14ac:dyDescent="0.4">
      <c r="A5" s="459" t="s">
        <v>225</v>
      </c>
      <c r="B5" s="459"/>
      <c r="C5" s="459"/>
      <c r="D5" s="459"/>
      <c r="E5" s="459"/>
      <c r="F5" s="459"/>
      <c r="G5" s="459"/>
      <c r="H5" s="459"/>
      <c r="I5" s="459"/>
      <c r="J5" s="459"/>
      <c r="K5" s="459"/>
      <c r="L5" s="459"/>
      <c r="M5" s="459"/>
      <c r="N5" s="459"/>
      <c r="O5" s="459"/>
      <c r="P5" s="459"/>
      <c r="Q5" s="459"/>
      <c r="R5" s="1"/>
      <c r="S5" s="1"/>
      <c r="T5" s="1"/>
    </row>
    <row r="6" spans="1:20" ht="24.95" customHeight="1" x14ac:dyDescent="0.4">
      <c r="A6" s="211"/>
      <c r="B6" s="211"/>
      <c r="C6" s="211"/>
      <c r="D6" s="211"/>
      <c r="E6" s="211"/>
      <c r="F6" s="211"/>
      <c r="G6" s="253" t="s">
        <v>150</v>
      </c>
      <c r="H6" s="253" t="s">
        <v>174</v>
      </c>
      <c r="I6" s="211" t="s">
        <v>161</v>
      </c>
      <c r="J6" s="211">
        <v>400</v>
      </c>
      <c r="K6" s="211" t="s">
        <v>162</v>
      </c>
      <c r="L6" s="257">
        <v>485</v>
      </c>
      <c r="M6" s="211"/>
      <c r="N6" s="211"/>
      <c r="O6" s="211"/>
      <c r="P6" s="211"/>
      <c r="Q6" s="211"/>
      <c r="R6" s="1"/>
      <c r="S6" s="1"/>
      <c r="T6" s="1"/>
    </row>
    <row r="7" spans="1:20" ht="24.95" customHeight="1" x14ac:dyDescent="0.4">
      <c r="A7" s="211"/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1"/>
      <c r="S7" s="1"/>
      <c r="T7" s="1"/>
    </row>
    <row r="8" spans="1:20" ht="45" customHeight="1" x14ac:dyDescent="0.4">
      <c r="A8" s="101"/>
      <c r="B8" s="102"/>
      <c r="C8" s="280" t="s">
        <v>67</v>
      </c>
      <c r="D8" s="281" t="s">
        <v>97</v>
      </c>
      <c r="E8" s="282" t="s">
        <v>98</v>
      </c>
      <c r="F8" s="281" t="s">
        <v>156</v>
      </c>
      <c r="G8" s="281" t="s">
        <v>157</v>
      </c>
      <c r="H8" s="281" t="s">
        <v>68</v>
      </c>
      <c r="I8" s="281" t="s">
        <v>69</v>
      </c>
      <c r="J8" s="103"/>
      <c r="K8" s="104"/>
      <c r="L8" s="100"/>
      <c r="M8" s="100"/>
      <c r="N8" s="100"/>
      <c r="O8" s="100"/>
      <c r="P8" s="100"/>
      <c r="Q8" s="1"/>
      <c r="R8" s="1"/>
      <c r="S8" s="1"/>
      <c r="T8" s="1"/>
    </row>
    <row r="9" spans="1:20" ht="24.95" hidden="1" customHeight="1" x14ac:dyDescent="0.4">
      <c r="A9" s="101"/>
      <c r="B9" s="102"/>
      <c r="C9" s="107" t="s">
        <v>154</v>
      </c>
      <c r="D9" s="108" t="s">
        <v>96</v>
      </c>
      <c r="E9" s="109">
        <f>J6</f>
        <v>400</v>
      </c>
      <c r="F9" s="108" t="s">
        <v>152</v>
      </c>
      <c r="G9" s="203">
        <v>0</v>
      </c>
      <c r="H9" s="108">
        <v>0</v>
      </c>
      <c r="I9" s="203">
        <v>3</v>
      </c>
      <c r="J9" s="103"/>
      <c r="K9" s="104"/>
      <c r="L9" s="100"/>
      <c r="M9" s="100"/>
      <c r="N9" s="100"/>
      <c r="O9" s="100"/>
      <c r="P9" s="100"/>
      <c r="Q9" s="1"/>
      <c r="R9" s="1"/>
      <c r="S9" s="1"/>
      <c r="T9" s="1"/>
    </row>
    <row r="10" spans="1:20" ht="24.95" hidden="1" customHeight="1" x14ac:dyDescent="0.4">
      <c r="A10" s="101"/>
      <c r="B10" s="102"/>
      <c r="C10" s="107" t="s">
        <v>154</v>
      </c>
      <c r="D10" s="108" t="s">
        <v>96</v>
      </c>
      <c r="E10" s="109">
        <f>E9</f>
        <v>400</v>
      </c>
      <c r="F10" s="108" t="s">
        <v>152</v>
      </c>
      <c r="G10" s="203">
        <v>0</v>
      </c>
      <c r="H10" s="108">
        <v>0</v>
      </c>
      <c r="I10" s="203">
        <v>4</v>
      </c>
      <c r="J10" s="103"/>
      <c r="K10" s="104"/>
      <c r="L10" s="100"/>
      <c r="M10" s="100"/>
      <c r="N10" s="100"/>
      <c r="O10" s="100"/>
      <c r="P10" s="100"/>
      <c r="Q10" s="1"/>
      <c r="R10" s="1"/>
      <c r="S10" s="1"/>
      <c r="T10" s="1"/>
    </row>
    <row r="11" spans="1:20" ht="24.95" customHeight="1" x14ac:dyDescent="0.4">
      <c r="A11" s="105"/>
      <c r="B11" s="106"/>
      <c r="C11" s="107" t="s">
        <v>154</v>
      </c>
      <c r="D11" s="108" t="s">
        <v>96</v>
      </c>
      <c r="E11" s="109">
        <f>J6</f>
        <v>400</v>
      </c>
      <c r="F11" s="108" t="s">
        <v>152</v>
      </c>
      <c r="G11" s="203">
        <v>0</v>
      </c>
      <c r="H11" s="108">
        <v>327</v>
      </c>
      <c r="I11" s="203">
        <v>5</v>
      </c>
      <c r="J11" s="103"/>
      <c r="K11" s="104"/>
      <c r="L11" s="100"/>
      <c r="M11" s="100"/>
      <c r="N11" s="100"/>
      <c r="O11" s="100"/>
      <c r="P11" s="100"/>
      <c r="Q11" s="1"/>
      <c r="R11" s="1"/>
      <c r="S11" s="1"/>
      <c r="T11" s="1"/>
    </row>
    <row r="12" spans="1:20" ht="24.95" customHeight="1" x14ac:dyDescent="0.4">
      <c r="A12" s="105"/>
      <c r="B12" s="106"/>
      <c r="C12" s="348" t="s">
        <v>154</v>
      </c>
      <c r="D12" s="349" t="s">
        <v>96</v>
      </c>
      <c r="E12" s="350">
        <v>400</v>
      </c>
      <c r="F12" s="349" t="s">
        <v>158</v>
      </c>
      <c r="G12" s="361">
        <v>600</v>
      </c>
      <c r="H12" s="349">
        <v>158</v>
      </c>
      <c r="I12" s="351">
        <v>4</v>
      </c>
      <c r="J12" s="103"/>
      <c r="K12" s="104"/>
      <c r="L12" s="100"/>
      <c r="M12" s="100"/>
      <c r="N12" s="100"/>
      <c r="O12" s="100"/>
      <c r="P12" s="100"/>
      <c r="Q12" s="1"/>
      <c r="R12" s="120">
        <v>158</v>
      </c>
      <c r="S12" s="1"/>
      <c r="T12" s="1"/>
    </row>
    <row r="13" spans="1:20" ht="24.95" hidden="1" customHeight="1" x14ac:dyDescent="0.4">
      <c r="A13" s="105"/>
      <c r="B13" s="106"/>
      <c r="C13" s="348" t="s">
        <v>154</v>
      </c>
      <c r="D13" s="349" t="s">
        <v>96</v>
      </c>
      <c r="E13" s="350">
        <v>400</v>
      </c>
      <c r="F13" s="349" t="str">
        <f>F12</f>
        <v>В ФУТЛЯРЕ</v>
      </c>
      <c r="G13" s="361">
        <f>G12</f>
        <v>600</v>
      </c>
      <c r="H13" s="349">
        <f>R12-H12</f>
        <v>0</v>
      </c>
      <c r="I13" s="351">
        <v>5</v>
      </c>
      <c r="J13" s="103"/>
      <c r="K13" s="104"/>
      <c r="L13" s="100"/>
      <c r="M13" s="100"/>
      <c r="N13" s="100"/>
      <c r="O13" s="100"/>
      <c r="P13" s="100"/>
      <c r="Q13" s="1"/>
      <c r="R13" s="1"/>
      <c r="S13" s="1"/>
      <c r="T13" s="1"/>
    </row>
    <row r="14" spans="1:20" ht="24.95" hidden="1" customHeight="1" x14ac:dyDescent="0.4">
      <c r="A14" s="105"/>
      <c r="B14" s="106"/>
      <c r="C14" s="342" t="s">
        <v>155</v>
      </c>
      <c r="D14" s="343" t="s">
        <v>96</v>
      </c>
      <c r="E14" s="344">
        <f>E11</f>
        <v>400</v>
      </c>
      <c r="F14" s="345" t="s">
        <v>158</v>
      </c>
      <c r="G14" s="346">
        <v>700</v>
      </c>
      <c r="H14" s="343">
        <v>0</v>
      </c>
      <c r="I14" s="347">
        <v>3</v>
      </c>
      <c r="J14" s="103"/>
      <c r="K14" s="104"/>
      <c r="L14" s="100"/>
      <c r="M14" s="100"/>
      <c r="N14" s="100"/>
      <c r="O14" s="100"/>
      <c r="P14" s="100"/>
      <c r="Q14" s="1"/>
      <c r="R14" s="1"/>
      <c r="S14" s="1"/>
      <c r="T14" s="1"/>
    </row>
    <row r="15" spans="1:20" ht="24.95" hidden="1" customHeight="1" x14ac:dyDescent="0.4">
      <c r="A15" s="105"/>
      <c r="B15" s="105"/>
      <c r="C15" s="342" t="s">
        <v>155</v>
      </c>
      <c r="D15" s="343" t="s">
        <v>96</v>
      </c>
      <c r="E15" s="344">
        <f t="shared" ref="E15:E16" si="0">E14</f>
        <v>400</v>
      </c>
      <c r="F15" s="345" t="s">
        <v>158</v>
      </c>
      <c r="G15" s="346">
        <v>700</v>
      </c>
      <c r="H15" s="343">
        <v>0</v>
      </c>
      <c r="I15" s="347">
        <v>4</v>
      </c>
      <c r="J15" s="103"/>
      <c r="K15" s="104"/>
      <c r="L15" s="100"/>
      <c r="M15" s="100"/>
      <c r="N15" s="100"/>
      <c r="O15" s="100"/>
      <c r="P15" s="100"/>
      <c r="Q15" s="1"/>
      <c r="R15" s="1"/>
      <c r="S15" s="1"/>
      <c r="T15" s="1"/>
    </row>
    <row r="16" spans="1:20" ht="24.95" hidden="1" customHeight="1" x14ac:dyDescent="0.4">
      <c r="A16" s="105"/>
      <c r="B16" s="105"/>
      <c r="C16" s="342" t="s">
        <v>155</v>
      </c>
      <c r="D16" s="343" t="s">
        <v>96</v>
      </c>
      <c r="E16" s="344">
        <f t="shared" si="0"/>
        <v>400</v>
      </c>
      <c r="F16" s="345" t="s">
        <v>158</v>
      </c>
      <c r="G16" s="346">
        <v>700</v>
      </c>
      <c r="H16" s="343">
        <v>0</v>
      </c>
      <c r="I16" s="347">
        <v>5</v>
      </c>
      <c r="J16" s="103"/>
      <c r="K16" s="104"/>
      <c r="L16" s="100"/>
      <c r="M16" s="100"/>
      <c r="N16" s="100"/>
      <c r="O16" s="100"/>
      <c r="P16" s="100"/>
      <c r="Q16" s="1"/>
      <c r="R16" s="1"/>
      <c r="S16" s="1"/>
      <c r="T16" s="1"/>
    </row>
    <row r="17" spans="1:20" ht="27" thickBot="1" x14ac:dyDescent="0.45">
      <c r="A17" s="460"/>
      <c r="B17" s="460"/>
      <c r="C17" s="110"/>
      <c r="D17" s="111"/>
      <c r="E17" s="112"/>
      <c r="F17" s="103"/>
      <c r="G17" s="103"/>
      <c r="H17" s="103"/>
      <c r="I17" s="103"/>
      <c r="J17" s="103"/>
      <c r="K17" s="104"/>
      <c r="L17" s="100"/>
      <c r="M17" s="100"/>
      <c r="N17" s="100"/>
      <c r="O17" s="461" t="s">
        <v>136</v>
      </c>
      <c r="P17" s="461"/>
      <c r="Q17" s="1"/>
      <c r="R17" s="1"/>
      <c r="S17" s="1"/>
      <c r="T17" s="1"/>
    </row>
    <row r="18" spans="1:20" ht="117.75" customHeight="1" thickBot="1" x14ac:dyDescent="0.45">
      <c r="A18" s="38" t="s">
        <v>0</v>
      </c>
      <c r="B18" s="38" t="s">
        <v>70</v>
      </c>
      <c r="C18" s="38" t="s">
        <v>71</v>
      </c>
      <c r="D18" s="38" t="s">
        <v>72</v>
      </c>
      <c r="E18" s="38" t="s">
        <v>73</v>
      </c>
      <c r="F18" s="38" t="s">
        <v>74</v>
      </c>
      <c r="G18" s="113" t="s">
        <v>137</v>
      </c>
      <c r="H18" s="113" t="s">
        <v>138</v>
      </c>
      <c r="I18" s="113" t="s">
        <v>139</v>
      </c>
      <c r="J18" s="38" t="s">
        <v>75</v>
      </c>
      <c r="K18" s="38" t="s">
        <v>76</v>
      </c>
      <c r="L18" s="38" t="s">
        <v>77</v>
      </c>
      <c r="M18" s="38" t="s">
        <v>140</v>
      </c>
      <c r="N18" s="38" t="s">
        <v>78</v>
      </c>
      <c r="O18" s="38" t="s">
        <v>79</v>
      </c>
      <c r="P18" s="38" t="s">
        <v>80</v>
      </c>
      <c r="Q18" s="38" t="s">
        <v>81</v>
      </c>
      <c r="R18" s="120">
        <f>Q34*0.0265</f>
        <v>155.63</v>
      </c>
      <c r="S18" s="126"/>
      <c r="T18" s="1"/>
    </row>
    <row r="19" spans="1:20" ht="15" customHeight="1" x14ac:dyDescent="0.4">
      <c r="A19" s="214">
        <v>1</v>
      </c>
      <c r="B19" s="215">
        <v>2</v>
      </c>
      <c r="C19" s="215">
        <v>3</v>
      </c>
      <c r="D19" s="215">
        <v>4</v>
      </c>
      <c r="E19" s="215">
        <v>5</v>
      </c>
      <c r="F19" s="215">
        <v>6</v>
      </c>
      <c r="G19" s="215">
        <v>7</v>
      </c>
      <c r="H19" s="215">
        <v>8</v>
      </c>
      <c r="I19" s="215">
        <v>9</v>
      </c>
      <c r="J19" s="215">
        <v>10</v>
      </c>
      <c r="K19" s="215">
        <v>11</v>
      </c>
      <c r="L19" s="215">
        <v>12</v>
      </c>
      <c r="M19" s="215">
        <v>13</v>
      </c>
      <c r="N19" s="215">
        <v>14</v>
      </c>
      <c r="O19" s="215">
        <v>15</v>
      </c>
      <c r="P19" s="215">
        <v>16</v>
      </c>
      <c r="Q19" s="216">
        <v>17</v>
      </c>
      <c r="R19" s="212"/>
      <c r="S19" s="28"/>
      <c r="T19" s="1"/>
    </row>
    <row r="20" spans="1:20" ht="24.95" customHeight="1" x14ac:dyDescent="0.4">
      <c r="A20" s="334"/>
      <c r="B20" s="335"/>
      <c r="C20" s="335"/>
      <c r="D20" s="335"/>
      <c r="E20" s="335"/>
      <c r="F20" s="337" t="str">
        <f>C11</f>
        <v>ОТКРЫТАЯ</v>
      </c>
      <c r="G20" s="337" t="s">
        <v>153</v>
      </c>
      <c r="H20" s="464" t="str">
        <f>H6</f>
        <v>КАНАЛИЗАЦИИ</v>
      </c>
      <c r="I20" s="464"/>
      <c r="J20" s="462" t="str">
        <f>F11</f>
        <v>БЕЗ ФУТЛЯРА</v>
      </c>
      <c r="K20" s="463"/>
      <c r="L20" s="335"/>
      <c r="M20" s="335"/>
      <c r="N20" s="335"/>
      <c r="O20" s="335"/>
      <c r="P20" s="335"/>
      <c r="Q20" s="368"/>
      <c r="R20" s="120" t="s">
        <v>221</v>
      </c>
      <c r="S20" s="28"/>
      <c r="T20" s="1"/>
    </row>
    <row r="21" spans="1:20" ht="75" hidden="1" customHeight="1" x14ac:dyDescent="0.4">
      <c r="A21" s="213"/>
      <c r="B21" s="114" t="s">
        <v>215</v>
      </c>
      <c r="C21" s="115" t="s">
        <v>218</v>
      </c>
      <c r="D21" s="116">
        <f>E11</f>
        <v>400</v>
      </c>
      <c r="E21" s="117">
        <f>I11</f>
        <v>5</v>
      </c>
      <c r="F21" s="207">
        <v>1000</v>
      </c>
      <c r="G21" s="118">
        <f>13296.28-H21-I21</f>
        <v>12382.21</v>
      </c>
      <c r="H21" s="118">
        <v>649.09</v>
      </c>
      <c r="I21" s="118">
        <v>264.98</v>
      </c>
      <c r="J21" s="287">
        <v>0</v>
      </c>
      <c r="K21" s="119">
        <v>1</v>
      </c>
      <c r="L21" s="119">
        <v>1</v>
      </c>
      <c r="M21" s="119">
        <f>G21*J21*L21</f>
        <v>0</v>
      </c>
      <c r="N21" s="119">
        <v>1</v>
      </c>
      <c r="O21" s="222">
        <v>1</v>
      </c>
      <c r="P21" s="119">
        <f>M21*(1+(K21-1))*O21*N21</f>
        <v>0</v>
      </c>
      <c r="Q21" s="119">
        <f>H21*J21*O21*N21</f>
        <v>0</v>
      </c>
      <c r="R21" s="323"/>
      <c r="S21" s="28"/>
      <c r="T21" s="1"/>
    </row>
    <row r="22" spans="1:20" ht="75" hidden="1" customHeight="1" x14ac:dyDescent="0.4">
      <c r="A22" s="213"/>
      <c r="B22" s="114" t="s">
        <v>216</v>
      </c>
      <c r="C22" s="115" t="s">
        <v>219</v>
      </c>
      <c r="D22" s="116">
        <f>E12</f>
        <v>400</v>
      </c>
      <c r="E22" s="117">
        <f>I12</f>
        <v>4</v>
      </c>
      <c r="F22" s="207">
        <v>1000</v>
      </c>
      <c r="G22" s="118">
        <v>166970.45000000001</v>
      </c>
      <c r="H22" s="118">
        <v>7874.57</v>
      </c>
      <c r="I22" s="118">
        <v>3333.32</v>
      </c>
      <c r="J22" s="287">
        <f>H10/F22</f>
        <v>0</v>
      </c>
      <c r="K22" s="119">
        <v>1</v>
      </c>
      <c r="L22" s="119">
        <v>1</v>
      </c>
      <c r="M22" s="119">
        <f>G22*J22*L22</f>
        <v>0</v>
      </c>
      <c r="N22" s="119">
        <v>1</v>
      </c>
      <c r="O22" s="222">
        <v>1</v>
      </c>
      <c r="P22" s="119">
        <f>M22*(1+(K22-1))*O22*N22</f>
        <v>0</v>
      </c>
      <c r="Q22" s="119">
        <f>H22*J22*O22*N22</f>
        <v>0</v>
      </c>
      <c r="R22" s="244"/>
      <c r="S22" s="28"/>
      <c r="T22" s="1"/>
    </row>
    <row r="23" spans="1:20" ht="75" customHeight="1" x14ac:dyDescent="0.4">
      <c r="A23" s="213">
        <v>1</v>
      </c>
      <c r="B23" s="114" t="s">
        <v>217</v>
      </c>
      <c r="C23" s="115" t="s">
        <v>220</v>
      </c>
      <c r="D23" s="116">
        <f>E13</f>
        <v>400</v>
      </c>
      <c r="E23" s="117">
        <f>I13</f>
        <v>5</v>
      </c>
      <c r="F23" s="207">
        <v>1000</v>
      </c>
      <c r="G23" s="118">
        <f>223674.87-H23-I23</f>
        <v>208641.61</v>
      </c>
      <c r="H23" s="118">
        <v>10568.33</v>
      </c>
      <c r="I23" s="118">
        <v>4464.93</v>
      </c>
      <c r="J23" s="287">
        <f>H11/F23</f>
        <v>0.32700000000000001</v>
      </c>
      <c r="K23" s="119">
        <v>1</v>
      </c>
      <c r="L23" s="119">
        <v>1</v>
      </c>
      <c r="M23" s="119">
        <f>G23*J23*L23</f>
        <v>68225.81</v>
      </c>
      <c r="N23" s="222">
        <v>1.1599999999999999</v>
      </c>
      <c r="O23" s="222">
        <v>1</v>
      </c>
      <c r="P23" s="119">
        <f>M23*(1+(K23-1)+(N23-1))*O23</f>
        <v>79141.94</v>
      </c>
      <c r="Q23" s="119">
        <f>H23*J23*O23*N23</f>
        <v>4008.78</v>
      </c>
      <c r="R23" s="212"/>
      <c r="S23" s="28"/>
      <c r="T23" s="321"/>
    </row>
    <row r="24" spans="1:20" ht="24.95" customHeight="1" x14ac:dyDescent="0.4">
      <c r="A24" s="284"/>
      <c r="B24" s="284"/>
      <c r="C24" s="284"/>
      <c r="D24" s="284"/>
      <c r="E24" s="322"/>
      <c r="F24" s="285" t="str">
        <f>C13</f>
        <v>ОТКРЫТАЯ</v>
      </c>
      <c r="G24" s="285" t="s">
        <v>153</v>
      </c>
      <c r="H24" s="465" t="str">
        <f>H6</f>
        <v>КАНАЛИЗАЦИИ</v>
      </c>
      <c r="I24" s="465"/>
      <c r="J24" s="466" t="str">
        <f>F12</f>
        <v>В ФУТЛЯРЕ</v>
      </c>
      <c r="K24" s="467"/>
      <c r="L24" s="284"/>
      <c r="M24" s="284"/>
      <c r="N24" s="284"/>
      <c r="O24" s="286"/>
      <c r="P24" s="286"/>
      <c r="Q24" s="289"/>
      <c r="R24" s="120" t="s">
        <v>203</v>
      </c>
      <c r="S24" s="28"/>
      <c r="T24" s="321"/>
    </row>
    <row r="25" spans="1:20" ht="75" customHeight="1" x14ac:dyDescent="0.4">
      <c r="A25" s="353">
        <v>2</v>
      </c>
      <c r="B25" s="354" t="s">
        <v>207</v>
      </c>
      <c r="C25" s="355" t="s">
        <v>201</v>
      </c>
      <c r="D25" s="356">
        <f>E12</f>
        <v>400</v>
      </c>
      <c r="E25" s="357">
        <f>I15</f>
        <v>4</v>
      </c>
      <c r="F25" s="358">
        <v>10</v>
      </c>
      <c r="G25" s="352">
        <f>2034.65-H25-I25</f>
        <v>1897.81</v>
      </c>
      <c r="H25" s="352">
        <v>96.23</v>
      </c>
      <c r="I25" s="352">
        <v>40.61</v>
      </c>
      <c r="J25" s="359">
        <f>H12/F25</f>
        <v>15.8</v>
      </c>
      <c r="K25" s="360">
        <v>1</v>
      </c>
      <c r="L25" s="360">
        <v>1</v>
      </c>
      <c r="M25" s="360">
        <f>G25*J25*L25</f>
        <v>29985.4</v>
      </c>
      <c r="N25" s="360">
        <v>1.19</v>
      </c>
      <c r="O25" s="360">
        <v>1</v>
      </c>
      <c r="P25" s="360">
        <f>M25*(1+(K25-1)+(N25-1))*O25</f>
        <v>35682.629999999997</v>
      </c>
      <c r="Q25" s="360">
        <f>H25*J25*O25*N25</f>
        <v>1809.32</v>
      </c>
      <c r="R25" s="323"/>
      <c r="S25" s="28"/>
      <c r="T25" s="321"/>
    </row>
    <row r="26" spans="1:20" ht="75" hidden="1" customHeight="1" x14ac:dyDescent="0.4">
      <c r="A26" s="353"/>
      <c r="B26" s="354" t="s">
        <v>208</v>
      </c>
      <c r="C26" s="355" t="s">
        <v>202</v>
      </c>
      <c r="D26" s="356">
        <f>E14</f>
        <v>400</v>
      </c>
      <c r="E26" s="357">
        <f>I16</f>
        <v>5</v>
      </c>
      <c r="F26" s="358">
        <v>10</v>
      </c>
      <c r="G26" s="352">
        <f>2563.41-H26-I26</f>
        <v>2390.5</v>
      </c>
      <c r="H26" s="352">
        <v>121.63</v>
      </c>
      <c r="I26" s="352">
        <v>51.28</v>
      </c>
      <c r="J26" s="359">
        <f>H13/F26</f>
        <v>0</v>
      </c>
      <c r="K26" s="360">
        <v>1</v>
      </c>
      <c r="L26" s="360">
        <v>1</v>
      </c>
      <c r="M26" s="360">
        <f>G26*J26*L26</f>
        <v>0</v>
      </c>
      <c r="N26" s="360">
        <v>1.1599999999999999</v>
      </c>
      <c r="O26" s="360">
        <v>1</v>
      </c>
      <c r="P26" s="360">
        <f t="shared" ref="P26:P28" si="1">M26*(1+(K26-1)+(N26-1))*O26</f>
        <v>0</v>
      </c>
      <c r="Q26" s="360">
        <f>H26*J26*O26*N26</f>
        <v>0</v>
      </c>
      <c r="R26" s="323"/>
      <c r="S26" s="28"/>
      <c r="T26" s="321"/>
    </row>
    <row r="27" spans="1:20" ht="75" customHeight="1" x14ac:dyDescent="0.4">
      <c r="A27" s="353">
        <v>3</v>
      </c>
      <c r="B27" s="354" t="s">
        <v>177</v>
      </c>
      <c r="C27" s="355" t="s">
        <v>178</v>
      </c>
      <c r="D27" s="356">
        <f>D25</f>
        <v>400</v>
      </c>
      <c r="E27" s="357">
        <f>E25</f>
        <v>4</v>
      </c>
      <c r="F27" s="358">
        <v>10</v>
      </c>
      <c r="G27" s="352">
        <f>55.25-H27-I27</f>
        <v>51.24</v>
      </c>
      <c r="H27" s="352">
        <v>2.91</v>
      </c>
      <c r="I27" s="352">
        <v>1.1000000000000001</v>
      </c>
      <c r="J27" s="359">
        <f>H12/F27</f>
        <v>15.8</v>
      </c>
      <c r="K27" s="360">
        <v>1</v>
      </c>
      <c r="L27" s="360">
        <v>1</v>
      </c>
      <c r="M27" s="360">
        <f>G27*J27*L27</f>
        <v>809.59</v>
      </c>
      <c r="N27" s="360">
        <f>N25</f>
        <v>1.19</v>
      </c>
      <c r="O27" s="360">
        <v>1</v>
      </c>
      <c r="P27" s="360">
        <f t="shared" ref="P27" si="2">M27*(1+(K27-1)+(N27-1))*O27</f>
        <v>963.41</v>
      </c>
      <c r="Q27" s="360">
        <f>H27*J27*O27*N27</f>
        <v>54.71</v>
      </c>
      <c r="R27" s="323"/>
      <c r="S27" s="28"/>
      <c r="T27" s="321"/>
    </row>
    <row r="28" spans="1:20" ht="75" hidden="1" customHeight="1" x14ac:dyDescent="0.4">
      <c r="A28" s="353"/>
      <c r="B28" s="354" t="s">
        <v>177</v>
      </c>
      <c r="C28" s="355" t="s">
        <v>178</v>
      </c>
      <c r="D28" s="356">
        <f>D26</f>
        <v>400</v>
      </c>
      <c r="E28" s="357">
        <f>E26</f>
        <v>5</v>
      </c>
      <c r="F28" s="358">
        <v>10</v>
      </c>
      <c r="G28" s="352">
        <f>55.25-H28-I28</f>
        <v>51.24</v>
      </c>
      <c r="H28" s="352">
        <v>2.91</v>
      </c>
      <c r="I28" s="352">
        <v>1.1000000000000001</v>
      </c>
      <c r="J28" s="359">
        <f>H13/F28</f>
        <v>0</v>
      </c>
      <c r="K28" s="360">
        <v>1</v>
      </c>
      <c r="L28" s="360">
        <v>1</v>
      </c>
      <c r="M28" s="360">
        <f>G28*J28*L28</f>
        <v>0</v>
      </c>
      <c r="N28" s="360">
        <f>N26</f>
        <v>1.1599999999999999</v>
      </c>
      <c r="O28" s="360">
        <v>1</v>
      </c>
      <c r="P28" s="360">
        <f t="shared" si="1"/>
        <v>0</v>
      </c>
      <c r="Q28" s="360">
        <f>H28*J28*O28*N28</f>
        <v>0</v>
      </c>
      <c r="R28" s="323"/>
      <c r="S28" s="28"/>
      <c r="T28" s="321"/>
    </row>
    <row r="29" spans="1:20" ht="24.95" hidden="1" customHeight="1" x14ac:dyDescent="0.4">
      <c r="A29" s="334"/>
      <c r="B29" s="335"/>
      <c r="C29" s="335"/>
      <c r="D29" s="335"/>
      <c r="E29" s="336"/>
      <c r="F29" s="337" t="str">
        <f>C14</f>
        <v>ЗАКРЫТАЯ</v>
      </c>
      <c r="G29" s="337" t="s">
        <v>153</v>
      </c>
      <c r="H29" s="464" t="str">
        <f>H6</f>
        <v>КАНАЛИЗАЦИИ</v>
      </c>
      <c r="I29" s="464"/>
      <c r="J29" s="462" t="str">
        <f>F14</f>
        <v>В ФУТЛЯРЕ</v>
      </c>
      <c r="K29" s="463"/>
      <c r="L29" s="335"/>
      <c r="M29" s="335"/>
      <c r="N29" s="335"/>
      <c r="O29" s="335"/>
      <c r="P29" s="335"/>
      <c r="Q29" s="338"/>
      <c r="R29" s="120" t="s">
        <v>191</v>
      </c>
      <c r="S29" s="120"/>
      <c r="T29" s="1"/>
    </row>
    <row r="30" spans="1:20" ht="99.95" hidden="1" customHeight="1" x14ac:dyDescent="0.4">
      <c r="A30" s="339"/>
      <c r="B30" s="326" t="s">
        <v>165</v>
      </c>
      <c r="C30" s="327" t="s">
        <v>198</v>
      </c>
      <c r="D30" s="328">
        <f>G14</f>
        <v>700</v>
      </c>
      <c r="E30" s="329">
        <f>I14</f>
        <v>3</v>
      </c>
      <c r="F30" s="329">
        <v>100</v>
      </c>
      <c r="G30" s="330">
        <f>13770.47-H30-I30</f>
        <v>13025.37</v>
      </c>
      <c r="H30" s="330">
        <v>447.97</v>
      </c>
      <c r="I30" s="330">
        <v>297.13</v>
      </c>
      <c r="J30" s="331">
        <f>H14/F30</f>
        <v>0</v>
      </c>
      <c r="K30" s="332">
        <v>1</v>
      </c>
      <c r="L30" s="332">
        <v>1</v>
      </c>
      <c r="M30" s="332">
        <f>G30*J30*L30</f>
        <v>0</v>
      </c>
      <c r="N30" s="332">
        <v>1</v>
      </c>
      <c r="O30" s="332">
        <f>O23</f>
        <v>1</v>
      </c>
      <c r="P30" s="332">
        <f>M30*(1+(K30-1)+(N30-1))*O30*2</f>
        <v>0</v>
      </c>
      <c r="Q30" s="340">
        <f>H30*J30*N30*O30</f>
        <v>0</v>
      </c>
      <c r="R30" s="120"/>
      <c r="S30" s="120"/>
      <c r="T30" s="1"/>
    </row>
    <row r="31" spans="1:20" ht="99.95" hidden="1" customHeight="1" x14ac:dyDescent="0.4">
      <c r="A31" s="339"/>
      <c r="B31" s="326" t="s">
        <v>160</v>
      </c>
      <c r="C31" s="327" t="s">
        <v>163</v>
      </c>
      <c r="D31" s="328">
        <f>G15</f>
        <v>700</v>
      </c>
      <c r="E31" s="329">
        <f>I15</f>
        <v>4</v>
      </c>
      <c r="F31" s="329">
        <v>100</v>
      </c>
      <c r="G31" s="330">
        <f t="shared" ref="G31" si="3">14506.49-H31-I31</f>
        <v>13742.26</v>
      </c>
      <c r="H31" s="330">
        <v>470.15</v>
      </c>
      <c r="I31" s="330">
        <v>294.08</v>
      </c>
      <c r="J31" s="331">
        <v>0</v>
      </c>
      <c r="K31" s="332">
        <v>1</v>
      </c>
      <c r="L31" s="332">
        <v>1</v>
      </c>
      <c r="M31" s="332">
        <f t="shared" ref="M31:M32" si="4">G31*J31*L31</f>
        <v>0</v>
      </c>
      <c r="N31" s="332">
        <v>1</v>
      </c>
      <c r="O31" s="332">
        <v>1</v>
      </c>
      <c r="P31" s="332">
        <f t="shared" ref="P31:P33" si="5">M31*(1+(K31-1)+(N31-1))*O31*2</f>
        <v>0</v>
      </c>
      <c r="Q31" s="340">
        <f t="shared" ref="Q31:Q32" si="6">H31*J31*N31*O31</f>
        <v>0</v>
      </c>
      <c r="R31" s="120"/>
      <c r="S31" s="120"/>
      <c r="T31" s="1"/>
    </row>
    <row r="32" spans="1:20" ht="99.95" hidden="1" customHeight="1" x14ac:dyDescent="0.4">
      <c r="A32" s="339">
        <v>1</v>
      </c>
      <c r="B32" s="326" t="s">
        <v>164</v>
      </c>
      <c r="C32" s="327" t="s">
        <v>197</v>
      </c>
      <c r="D32" s="328">
        <f>G16</f>
        <v>700</v>
      </c>
      <c r="E32" s="329">
        <f>I16</f>
        <v>5</v>
      </c>
      <c r="F32" s="329">
        <v>100</v>
      </c>
      <c r="G32" s="330">
        <f>14784.99-H32-I32</f>
        <v>13988.49</v>
      </c>
      <c r="H32" s="330">
        <v>497.15</v>
      </c>
      <c r="I32" s="330">
        <v>299.35000000000002</v>
      </c>
      <c r="J32" s="331">
        <v>0</v>
      </c>
      <c r="K32" s="332">
        <v>1</v>
      </c>
      <c r="L32" s="332">
        <v>1</v>
      </c>
      <c r="M32" s="332">
        <f t="shared" si="4"/>
        <v>0</v>
      </c>
      <c r="N32" s="332">
        <v>1</v>
      </c>
      <c r="O32" s="332">
        <v>1</v>
      </c>
      <c r="P32" s="332">
        <f t="shared" si="5"/>
        <v>0</v>
      </c>
      <c r="Q32" s="340">
        <f t="shared" si="6"/>
        <v>0</v>
      </c>
      <c r="R32" s="120"/>
      <c r="S32" s="120"/>
      <c r="T32" s="1"/>
    </row>
    <row r="33" spans="1:22" ht="63" hidden="1" customHeight="1" x14ac:dyDescent="0.4">
      <c r="A33" s="339">
        <v>2</v>
      </c>
      <c r="B33" s="326" t="s">
        <v>102</v>
      </c>
      <c r="C33" s="327" t="s">
        <v>103</v>
      </c>
      <c r="D33" s="328">
        <f>D30</f>
        <v>700</v>
      </c>
      <c r="E33" s="329"/>
      <c r="F33" s="329">
        <v>1</v>
      </c>
      <c r="G33" s="333">
        <f>102.01-H33-I33</f>
        <v>96.5</v>
      </c>
      <c r="H33" s="333">
        <v>3.44</v>
      </c>
      <c r="I33" s="333">
        <v>2.0699999999999998</v>
      </c>
      <c r="J33" s="331">
        <v>0</v>
      </c>
      <c r="K33" s="332">
        <v>1</v>
      </c>
      <c r="L33" s="332">
        <v>1</v>
      </c>
      <c r="M33" s="332">
        <f>G33*J33*K33*L33</f>
        <v>0</v>
      </c>
      <c r="N33" s="332">
        <v>1</v>
      </c>
      <c r="O33" s="332">
        <f>O30</f>
        <v>1</v>
      </c>
      <c r="P33" s="332">
        <f t="shared" si="5"/>
        <v>0</v>
      </c>
      <c r="Q33" s="340">
        <f>H33*J33*N33*O33</f>
        <v>0</v>
      </c>
      <c r="R33" s="120">
        <f>Q34*0.0265</f>
        <v>155.63</v>
      </c>
      <c r="S33" s="120"/>
      <c r="T33" s="1"/>
    </row>
    <row r="34" spans="1:22" ht="27" thickBot="1" x14ac:dyDescent="0.45">
      <c r="A34" s="455" t="s">
        <v>13</v>
      </c>
      <c r="B34" s="456"/>
      <c r="C34" s="456"/>
      <c r="D34" s="456"/>
      <c r="E34" s="456"/>
      <c r="F34" s="456"/>
      <c r="G34" s="456"/>
      <c r="H34" s="456"/>
      <c r="I34" s="456"/>
      <c r="J34" s="456"/>
      <c r="K34" s="456"/>
      <c r="L34" s="456"/>
      <c r="M34" s="456"/>
      <c r="N34" s="456"/>
      <c r="O34" s="456"/>
      <c r="P34" s="273">
        <f>SUM(P22:P33)*P36</f>
        <v>115787.98</v>
      </c>
      <c r="Q34" s="341">
        <f>SUM(Q22:Q33)*P36</f>
        <v>5872.81</v>
      </c>
      <c r="R34" s="120">
        <f>P34+Q34+'НЦС К-2х300'!R30+Благоустройство!O11+УВВ!I17</f>
        <v>223709.01</v>
      </c>
      <c r="S34" s="123">
        <f>R34-T34</f>
        <v>-774.29</v>
      </c>
      <c r="T34" s="120">
        <f>224483300/1000</f>
        <v>224483.3</v>
      </c>
      <c r="U34" s="120">
        <f>T34/R34</f>
        <v>1</v>
      </c>
      <c r="V34" s="120"/>
    </row>
    <row r="35" spans="1:22" x14ac:dyDescent="0.4">
      <c r="A35" s="274"/>
      <c r="B35" s="274"/>
      <c r="C35" s="274"/>
      <c r="D35" s="274"/>
      <c r="E35" s="274"/>
      <c r="F35" s="274"/>
      <c r="G35" s="274"/>
      <c r="H35" s="274"/>
      <c r="I35" s="274"/>
      <c r="J35" s="274"/>
      <c r="K35" s="274"/>
      <c r="L35" s="274"/>
      <c r="M35" s="274"/>
      <c r="N35" s="274"/>
      <c r="O35" s="275" t="s">
        <v>13</v>
      </c>
      <c r="P35" s="143">
        <f>P34*1000</f>
        <v>115787980</v>
      </c>
      <c r="Q35" s="143">
        <f>Q34*1000</f>
        <v>5872810</v>
      </c>
      <c r="R35" s="120"/>
      <c r="S35" s="1"/>
      <c r="T35" s="120"/>
    </row>
    <row r="36" spans="1:22" x14ac:dyDescent="0.4">
      <c r="A36" s="276"/>
      <c r="B36" s="276"/>
      <c r="C36" s="276"/>
      <c r="D36" s="276"/>
      <c r="E36" s="276"/>
      <c r="F36" s="276"/>
      <c r="G36" s="276"/>
      <c r="H36" s="276"/>
      <c r="I36" s="276"/>
      <c r="J36" s="276"/>
      <c r="K36" s="276"/>
      <c r="L36" s="276"/>
      <c r="M36" s="276"/>
      <c r="N36" s="276"/>
      <c r="O36" s="144" t="s">
        <v>134</v>
      </c>
      <c r="P36" s="277">
        <v>1</v>
      </c>
      <c r="Q36" s="276"/>
    </row>
    <row r="37" spans="1:22" x14ac:dyDescent="0.4">
      <c r="O37" s="209"/>
      <c r="P37" s="210"/>
    </row>
    <row r="61" spans="12:12" x14ac:dyDescent="0.4">
      <c r="L61" t="s">
        <v>17</v>
      </c>
    </row>
  </sheetData>
  <mergeCells count="12">
    <mergeCell ref="A34:O34"/>
    <mergeCell ref="A3:Q3"/>
    <mergeCell ref="A4:Q4"/>
    <mergeCell ref="A5:Q5"/>
    <mergeCell ref="A17:B17"/>
    <mergeCell ref="O17:P17"/>
    <mergeCell ref="J20:K20"/>
    <mergeCell ref="H20:I20"/>
    <mergeCell ref="H29:I29"/>
    <mergeCell ref="J29:K29"/>
    <mergeCell ref="H24:I24"/>
    <mergeCell ref="J24:K24"/>
  </mergeCells>
  <conditionalFormatting sqref="S34">
    <cfRule type="cellIs" dxfId="24" priority="1" stopIfTrue="1" operator="equal">
      <formula>0</formula>
    </cfRule>
    <cfRule type="cellIs" dxfId="23" priority="2" stopIfTrue="1" operator="equal">
      <formula>0</formula>
    </cfRule>
    <cfRule type="cellIs" dxfId="22" priority="3" stopIfTrue="1" operator="lessThan">
      <formula>0.01</formula>
    </cfRule>
    <cfRule type="cellIs" dxfId="21" priority="4" stopIfTrue="1" operator="greaterThan">
      <formula>0</formula>
    </cfRule>
    <cfRule type="cellIs" dxfId="20" priority="5" stopIfTrue="1" operator="lessThan">
      <formula>0</formula>
    </cfRule>
  </conditionalFormatting>
  <pageMargins left="0.7" right="0.7" top="0.75" bottom="0.75" header="0.3" footer="0.3"/>
  <pageSetup paperSize="9" scale="27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26.25" x14ac:dyDescent="0.4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26.25" x14ac:dyDescent="0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J32"/>
  <sheetViews>
    <sheetView view="pageBreakPreview" zoomScale="60" zoomScaleNormal="100" workbookViewId="0">
      <selection activeCell="N23" sqref="N23"/>
    </sheetView>
  </sheetViews>
  <sheetFormatPr defaultRowHeight="26.25" x14ac:dyDescent="0.4"/>
  <cols>
    <col min="1" max="1" width="3.28515625" customWidth="1"/>
    <col min="2" max="2" width="48.28515625" customWidth="1"/>
    <col min="3" max="3" width="8.92578125" customWidth="1"/>
    <col min="4" max="4" width="11.0703125" customWidth="1"/>
    <col min="5" max="5" width="11" customWidth="1"/>
    <col min="6" max="6" width="11.35546875" customWidth="1"/>
    <col min="7" max="7" width="10.2109375" customWidth="1"/>
    <col min="8" max="9" width="5.140625" customWidth="1"/>
    <col min="258" max="258" width="3.28515625" customWidth="1"/>
    <col min="259" max="259" width="35.0703125" customWidth="1"/>
    <col min="260" max="265" width="8.92578125" customWidth="1"/>
    <col min="514" max="514" width="3.28515625" customWidth="1"/>
    <col min="515" max="515" width="35.0703125" customWidth="1"/>
    <col min="516" max="521" width="8.92578125" customWidth="1"/>
    <col min="770" max="770" width="3.28515625" customWidth="1"/>
    <col min="771" max="771" width="35.0703125" customWidth="1"/>
    <col min="772" max="777" width="8.92578125" customWidth="1"/>
    <col min="1026" max="1026" width="3.28515625" customWidth="1"/>
    <col min="1027" max="1027" width="35.0703125" customWidth="1"/>
    <col min="1028" max="1033" width="8.92578125" customWidth="1"/>
    <col min="1282" max="1282" width="3.28515625" customWidth="1"/>
    <col min="1283" max="1283" width="35.0703125" customWidth="1"/>
    <col min="1284" max="1289" width="8.92578125" customWidth="1"/>
    <col min="1538" max="1538" width="3.28515625" customWidth="1"/>
    <col min="1539" max="1539" width="35.0703125" customWidth="1"/>
    <col min="1540" max="1545" width="8.92578125" customWidth="1"/>
    <col min="1794" max="1794" width="3.28515625" customWidth="1"/>
    <col min="1795" max="1795" width="35.0703125" customWidth="1"/>
    <col min="1796" max="1801" width="8.92578125" customWidth="1"/>
    <col min="2050" max="2050" width="3.28515625" customWidth="1"/>
    <col min="2051" max="2051" width="35.0703125" customWidth="1"/>
    <col min="2052" max="2057" width="8.92578125" customWidth="1"/>
    <col min="2306" max="2306" width="3.28515625" customWidth="1"/>
    <col min="2307" max="2307" width="35.0703125" customWidth="1"/>
    <col min="2308" max="2313" width="8.92578125" customWidth="1"/>
    <col min="2562" max="2562" width="3.28515625" customWidth="1"/>
    <col min="2563" max="2563" width="35.0703125" customWidth="1"/>
    <col min="2564" max="2569" width="8.92578125" customWidth="1"/>
    <col min="2818" max="2818" width="3.28515625" customWidth="1"/>
    <col min="2819" max="2819" width="35.0703125" customWidth="1"/>
    <col min="2820" max="2825" width="8.92578125" customWidth="1"/>
    <col min="3074" max="3074" width="3.28515625" customWidth="1"/>
    <col min="3075" max="3075" width="35.0703125" customWidth="1"/>
    <col min="3076" max="3081" width="8.92578125" customWidth="1"/>
    <col min="3330" max="3330" width="3.28515625" customWidth="1"/>
    <col min="3331" max="3331" width="35.0703125" customWidth="1"/>
    <col min="3332" max="3337" width="8.92578125" customWidth="1"/>
    <col min="3586" max="3586" width="3.28515625" customWidth="1"/>
    <col min="3587" max="3587" width="35.0703125" customWidth="1"/>
    <col min="3588" max="3593" width="8.92578125" customWidth="1"/>
    <col min="3842" max="3842" width="3.28515625" customWidth="1"/>
    <col min="3843" max="3843" width="35.0703125" customWidth="1"/>
    <col min="3844" max="3849" width="8.92578125" customWidth="1"/>
    <col min="4098" max="4098" width="3.28515625" customWidth="1"/>
    <col min="4099" max="4099" width="35.0703125" customWidth="1"/>
    <col min="4100" max="4105" width="8.92578125" customWidth="1"/>
    <col min="4354" max="4354" width="3.28515625" customWidth="1"/>
    <col min="4355" max="4355" width="35.0703125" customWidth="1"/>
    <col min="4356" max="4361" width="8.92578125" customWidth="1"/>
    <col min="4610" max="4610" width="3.28515625" customWidth="1"/>
    <col min="4611" max="4611" width="35.0703125" customWidth="1"/>
    <col min="4612" max="4617" width="8.92578125" customWidth="1"/>
    <col min="4866" max="4866" width="3.28515625" customWidth="1"/>
    <col min="4867" max="4867" width="35.0703125" customWidth="1"/>
    <col min="4868" max="4873" width="8.92578125" customWidth="1"/>
    <col min="5122" max="5122" width="3.28515625" customWidth="1"/>
    <col min="5123" max="5123" width="35.0703125" customWidth="1"/>
    <col min="5124" max="5129" width="8.92578125" customWidth="1"/>
    <col min="5378" max="5378" width="3.28515625" customWidth="1"/>
    <col min="5379" max="5379" width="35.0703125" customWidth="1"/>
    <col min="5380" max="5385" width="8.92578125" customWidth="1"/>
    <col min="5634" max="5634" width="3.28515625" customWidth="1"/>
    <col min="5635" max="5635" width="35.0703125" customWidth="1"/>
    <col min="5636" max="5641" width="8.92578125" customWidth="1"/>
    <col min="5890" max="5890" width="3.28515625" customWidth="1"/>
    <col min="5891" max="5891" width="35.0703125" customWidth="1"/>
    <col min="5892" max="5897" width="8.92578125" customWidth="1"/>
    <col min="6146" max="6146" width="3.28515625" customWidth="1"/>
    <col min="6147" max="6147" width="35.0703125" customWidth="1"/>
    <col min="6148" max="6153" width="8.92578125" customWidth="1"/>
    <col min="6402" max="6402" width="3.28515625" customWidth="1"/>
    <col min="6403" max="6403" width="35.0703125" customWidth="1"/>
    <col min="6404" max="6409" width="8.92578125" customWidth="1"/>
    <col min="6658" max="6658" width="3.28515625" customWidth="1"/>
    <col min="6659" max="6659" width="35.0703125" customWidth="1"/>
    <col min="6660" max="6665" width="8.92578125" customWidth="1"/>
    <col min="6914" max="6914" width="3.28515625" customWidth="1"/>
    <col min="6915" max="6915" width="35.0703125" customWidth="1"/>
    <col min="6916" max="6921" width="8.92578125" customWidth="1"/>
    <col min="7170" max="7170" width="3.28515625" customWidth="1"/>
    <col min="7171" max="7171" width="35.0703125" customWidth="1"/>
    <col min="7172" max="7177" width="8.92578125" customWidth="1"/>
    <col min="7426" max="7426" width="3.28515625" customWidth="1"/>
    <col min="7427" max="7427" width="35.0703125" customWidth="1"/>
    <col min="7428" max="7433" width="8.92578125" customWidth="1"/>
    <col min="7682" max="7682" width="3.28515625" customWidth="1"/>
    <col min="7683" max="7683" width="35.0703125" customWidth="1"/>
    <col min="7684" max="7689" width="8.92578125" customWidth="1"/>
    <col min="7938" max="7938" width="3.28515625" customWidth="1"/>
    <col min="7939" max="7939" width="35.0703125" customWidth="1"/>
    <col min="7940" max="7945" width="8.92578125" customWidth="1"/>
    <col min="8194" max="8194" width="3.28515625" customWidth="1"/>
    <col min="8195" max="8195" width="35.0703125" customWidth="1"/>
    <col min="8196" max="8201" width="8.92578125" customWidth="1"/>
    <col min="8450" max="8450" width="3.28515625" customWidth="1"/>
    <col min="8451" max="8451" width="35.0703125" customWidth="1"/>
    <col min="8452" max="8457" width="8.92578125" customWidth="1"/>
    <col min="8706" max="8706" width="3.28515625" customWidth="1"/>
    <col min="8707" max="8707" width="35.0703125" customWidth="1"/>
    <col min="8708" max="8713" width="8.92578125" customWidth="1"/>
    <col min="8962" max="8962" width="3.28515625" customWidth="1"/>
    <col min="8963" max="8963" width="35.0703125" customWidth="1"/>
    <col min="8964" max="8969" width="8.92578125" customWidth="1"/>
    <col min="9218" max="9218" width="3.28515625" customWidth="1"/>
    <col min="9219" max="9219" width="35.0703125" customWidth="1"/>
    <col min="9220" max="9225" width="8.92578125" customWidth="1"/>
    <col min="9474" max="9474" width="3.28515625" customWidth="1"/>
    <col min="9475" max="9475" width="35.0703125" customWidth="1"/>
    <col min="9476" max="9481" width="8.92578125" customWidth="1"/>
    <col min="9730" max="9730" width="3.28515625" customWidth="1"/>
    <col min="9731" max="9731" width="35.0703125" customWidth="1"/>
    <col min="9732" max="9737" width="8.92578125" customWidth="1"/>
    <col min="9986" max="9986" width="3.28515625" customWidth="1"/>
    <col min="9987" max="9987" width="35.0703125" customWidth="1"/>
    <col min="9988" max="9993" width="8.92578125" customWidth="1"/>
    <col min="10242" max="10242" width="3.28515625" customWidth="1"/>
    <col min="10243" max="10243" width="35.0703125" customWidth="1"/>
    <col min="10244" max="10249" width="8.92578125" customWidth="1"/>
    <col min="10498" max="10498" width="3.28515625" customWidth="1"/>
    <col min="10499" max="10499" width="35.0703125" customWidth="1"/>
    <col min="10500" max="10505" width="8.92578125" customWidth="1"/>
    <col min="10754" max="10754" width="3.28515625" customWidth="1"/>
    <col min="10755" max="10755" width="35.0703125" customWidth="1"/>
    <col min="10756" max="10761" width="8.92578125" customWidth="1"/>
    <col min="11010" max="11010" width="3.28515625" customWidth="1"/>
    <col min="11011" max="11011" width="35.0703125" customWidth="1"/>
    <col min="11012" max="11017" width="8.92578125" customWidth="1"/>
    <col min="11266" max="11266" width="3.28515625" customWidth="1"/>
    <col min="11267" max="11267" width="35.0703125" customWidth="1"/>
    <col min="11268" max="11273" width="8.92578125" customWidth="1"/>
    <col min="11522" max="11522" width="3.28515625" customWidth="1"/>
    <col min="11523" max="11523" width="35.0703125" customWidth="1"/>
    <col min="11524" max="11529" width="8.92578125" customWidth="1"/>
    <col min="11778" max="11778" width="3.28515625" customWidth="1"/>
    <col min="11779" max="11779" width="35.0703125" customWidth="1"/>
    <col min="11780" max="11785" width="8.92578125" customWidth="1"/>
    <col min="12034" max="12034" width="3.28515625" customWidth="1"/>
    <col min="12035" max="12035" width="35.0703125" customWidth="1"/>
    <col min="12036" max="12041" width="8.92578125" customWidth="1"/>
    <col min="12290" max="12290" width="3.28515625" customWidth="1"/>
    <col min="12291" max="12291" width="35.0703125" customWidth="1"/>
    <col min="12292" max="12297" width="8.92578125" customWidth="1"/>
    <col min="12546" max="12546" width="3.28515625" customWidth="1"/>
    <col min="12547" max="12547" width="35.0703125" customWidth="1"/>
    <col min="12548" max="12553" width="8.92578125" customWidth="1"/>
    <col min="12802" max="12802" width="3.28515625" customWidth="1"/>
    <col min="12803" max="12803" width="35.0703125" customWidth="1"/>
    <col min="12804" max="12809" width="8.92578125" customWidth="1"/>
    <col min="13058" max="13058" width="3.28515625" customWidth="1"/>
    <col min="13059" max="13059" width="35.0703125" customWidth="1"/>
    <col min="13060" max="13065" width="8.92578125" customWidth="1"/>
    <col min="13314" max="13314" width="3.28515625" customWidth="1"/>
    <col min="13315" max="13315" width="35.0703125" customWidth="1"/>
    <col min="13316" max="13321" width="8.92578125" customWidth="1"/>
    <col min="13570" max="13570" width="3.28515625" customWidth="1"/>
    <col min="13571" max="13571" width="35.0703125" customWidth="1"/>
    <col min="13572" max="13577" width="8.92578125" customWidth="1"/>
    <col min="13826" max="13826" width="3.28515625" customWidth="1"/>
    <col min="13827" max="13827" width="35.0703125" customWidth="1"/>
    <col min="13828" max="13833" width="8.92578125" customWidth="1"/>
    <col min="14082" max="14082" width="3.28515625" customWidth="1"/>
    <col min="14083" max="14083" width="35.0703125" customWidth="1"/>
    <col min="14084" max="14089" width="8.92578125" customWidth="1"/>
    <col min="14338" max="14338" width="3.28515625" customWidth="1"/>
    <col min="14339" max="14339" width="35.0703125" customWidth="1"/>
    <col min="14340" max="14345" width="8.92578125" customWidth="1"/>
    <col min="14594" max="14594" width="3.28515625" customWidth="1"/>
    <col min="14595" max="14595" width="35.0703125" customWidth="1"/>
    <col min="14596" max="14601" width="8.92578125" customWidth="1"/>
    <col min="14850" max="14850" width="3.28515625" customWidth="1"/>
    <col min="14851" max="14851" width="35.0703125" customWidth="1"/>
    <col min="14852" max="14857" width="8.92578125" customWidth="1"/>
    <col min="15106" max="15106" width="3.28515625" customWidth="1"/>
    <col min="15107" max="15107" width="35.0703125" customWidth="1"/>
    <col min="15108" max="15113" width="8.92578125" customWidth="1"/>
    <col min="15362" max="15362" width="3.28515625" customWidth="1"/>
    <col min="15363" max="15363" width="35.0703125" customWidth="1"/>
    <col min="15364" max="15369" width="8.92578125" customWidth="1"/>
    <col min="15618" max="15618" width="3.28515625" customWidth="1"/>
    <col min="15619" max="15619" width="35.0703125" customWidth="1"/>
    <col min="15620" max="15625" width="8.92578125" customWidth="1"/>
    <col min="15874" max="15874" width="3.28515625" customWidth="1"/>
    <col min="15875" max="15875" width="35.0703125" customWidth="1"/>
    <col min="15876" max="15881" width="8.92578125" customWidth="1"/>
    <col min="16130" max="16130" width="3.28515625" customWidth="1"/>
    <col min="16131" max="16131" width="35.0703125" customWidth="1"/>
    <col min="16132" max="16137" width="8.92578125" customWidth="1"/>
  </cols>
  <sheetData>
    <row r="1" spans="1:10" ht="24.95" customHeight="1" x14ac:dyDescent="0.4">
      <c r="A1" s="218"/>
      <c r="B1" s="219"/>
      <c r="C1" s="219"/>
      <c r="D1" s="219"/>
      <c r="E1" s="219"/>
      <c r="F1" s="489" t="s">
        <v>62</v>
      </c>
      <c r="G1" s="489"/>
      <c r="H1" s="489"/>
      <c r="I1" s="265"/>
    </row>
    <row r="2" spans="1:10" ht="24.95" customHeight="1" x14ac:dyDescent="0.4">
      <c r="A2" s="219"/>
      <c r="B2" s="219"/>
      <c r="C2" s="219"/>
      <c r="D2" s="219"/>
      <c r="E2" s="219"/>
      <c r="F2" s="219"/>
      <c r="G2" s="219"/>
      <c r="H2" s="219"/>
      <c r="I2" s="219"/>
    </row>
    <row r="3" spans="1:10" ht="24.95" customHeight="1" x14ac:dyDescent="0.4">
      <c r="A3" s="457" t="s">
        <v>65</v>
      </c>
      <c r="B3" s="457"/>
      <c r="C3" s="457"/>
      <c r="D3" s="457"/>
      <c r="E3" s="457"/>
      <c r="F3" s="457"/>
      <c r="G3" s="457"/>
      <c r="H3" s="457"/>
      <c r="I3" s="263"/>
    </row>
    <row r="4" spans="1:10" ht="24.95" customHeight="1" x14ac:dyDescent="0.4">
      <c r="A4" s="458" t="s">
        <v>66</v>
      </c>
      <c r="B4" s="490"/>
      <c r="C4" s="490"/>
      <c r="D4" s="490"/>
      <c r="E4" s="490"/>
      <c r="F4" s="490"/>
      <c r="G4" s="490"/>
      <c r="H4" s="490"/>
      <c r="I4" s="266"/>
    </row>
    <row r="5" spans="1:10" ht="63" customHeight="1" thickBot="1" x14ac:dyDescent="0.45">
      <c r="A5" s="491">
        <f>B12</f>
        <v>0</v>
      </c>
      <c r="B5" s="492"/>
      <c r="C5" s="492"/>
      <c r="D5" s="492"/>
      <c r="E5" s="492"/>
      <c r="F5" s="492"/>
      <c r="G5" s="492"/>
      <c r="H5" s="492"/>
      <c r="I5" s="267"/>
    </row>
    <row r="6" spans="1:10" ht="63.75" thickBot="1" x14ac:dyDescent="0.45">
      <c r="A6" s="74" t="s">
        <v>0</v>
      </c>
      <c r="B6" s="74" t="s">
        <v>7</v>
      </c>
      <c r="C6" s="74" t="s">
        <v>5</v>
      </c>
      <c r="D6" s="74" t="s">
        <v>50</v>
      </c>
      <c r="E6" s="74" t="s">
        <v>144</v>
      </c>
      <c r="F6" s="74" t="s">
        <v>8</v>
      </c>
      <c r="G6" s="74" t="s">
        <v>9</v>
      </c>
      <c r="H6" s="495" t="s">
        <v>10</v>
      </c>
      <c r="I6" s="496"/>
    </row>
    <row r="7" spans="1:10" ht="15" customHeight="1" thickBot="1" x14ac:dyDescent="0.45">
      <c r="A7" s="298">
        <v>1</v>
      </c>
      <c r="B7" s="298">
        <v>2</v>
      </c>
      <c r="C7" s="298">
        <v>3</v>
      </c>
      <c r="D7" s="298">
        <v>4</v>
      </c>
      <c r="E7" s="298">
        <v>5</v>
      </c>
      <c r="F7" s="298">
        <v>6</v>
      </c>
      <c r="G7" s="298">
        <v>7</v>
      </c>
      <c r="H7" s="299">
        <v>8</v>
      </c>
      <c r="I7" s="300"/>
    </row>
    <row r="8" spans="1:10" ht="24.95" customHeight="1" x14ac:dyDescent="0.4">
      <c r="A8" s="497" t="s">
        <v>11</v>
      </c>
      <c r="B8" s="498"/>
      <c r="C8" s="498"/>
      <c r="D8" s="498"/>
      <c r="E8" s="498"/>
      <c r="F8" s="498"/>
      <c r="G8" s="498"/>
      <c r="H8" s="498"/>
      <c r="I8" s="499"/>
    </row>
    <row r="9" spans="1:10" ht="63" x14ac:dyDescent="0.4">
      <c r="A9" s="291">
        <v>1</v>
      </c>
      <c r="B9" s="292" t="s">
        <v>181</v>
      </c>
      <c r="C9" s="293" t="s">
        <v>182</v>
      </c>
      <c r="D9" s="294" t="s">
        <v>183</v>
      </c>
      <c r="E9" s="295">
        <v>33</v>
      </c>
      <c r="F9" s="296">
        <f>(18232.81+481514.86+29581.21+8873.96)/1000*1.015</f>
        <v>546.28</v>
      </c>
      <c r="G9" s="297" t="s">
        <v>184</v>
      </c>
      <c r="H9" s="493">
        <f>F9/E9</f>
        <v>16.55</v>
      </c>
      <c r="I9" s="494"/>
      <c r="J9" s="224" t="s">
        <v>145</v>
      </c>
    </row>
    <row r="10" spans="1:10" ht="24.95" customHeight="1" x14ac:dyDescent="0.4">
      <c r="A10" s="468" t="s">
        <v>146</v>
      </c>
      <c r="B10" s="469"/>
      <c r="C10" s="469"/>
      <c r="D10" s="469"/>
      <c r="E10" s="469"/>
      <c r="F10" s="469"/>
      <c r="G10" s="469"/>
      <c r="H10" s="469"/>
      <c r="I10" s="470"/>
    </row>
    <row r="11" spans="1:10" ht="105" customHeight="1" x14ac:dyDescent="0.4">
      <c r="A11" s="504" t="s">
        <v>0</v>
      </c>
      <c r="B11" s="483" t="s">
        <v>7</v>
      </c>
      <c r="C11" s="483" t="s">
        <v>5</v>
      </c>
      <c r="D11" s="483" t="s">
        <v>50</v>
      </c>
      <c r="E11" s="483" t="s">
        <v>144</v>
      </c>
      <c r="F11" s="483" t="s">
        <v>12</v>
      </c>
      <c r="G11" s="483" t="s">
        <v>27</v>
      </c>
      <c r="H11" s="485" t="s">
        <v>54</v>
      </c>
      <c r="I11" s="486"/>
    </row>
    <row r="12" spans="1:10" ht="26.25" customHeight="1" x14ac:dyDescent="0.4">
      <c r="A12" s="505"/>
      <c r="B12" s="484"/>
      <c r="C12" s="484"/>
      <c r="D12" s="484"/>
      <c r="E12" s="484"/>
      <c r="F12" s="484"/>
      <c r="G12" s="484"/>
      <c r="H12" s="301" t="s">
        <v>185</v>
      </c>
      <c r="I12" s="302">
        <f>J13</f>
        <v>1</v>
      </c>
      <c r="J12" s="45">
        <v>1</v>
      </c>
    </row>
    <row r="13" spans="1:10" ht="186" customHeight="1" x14ac:dyDescent="0.4">
      <c r="A13" s="303">
        <v>1</v>
      </c>
      <c r="B13" s="304" t="str">
        <f>'НЦС К-2х400'!A5</f>
        <v>"Вынос сетей канализации по объекту: "Комплексная жилая застройка с объектами инфраструктуры: корпус 19 и корпус 20, а также проектируемые дороги и инженерные коммуникации - улицы №34, №35; Автомобильная дорога регионального назначения "Каширское шоссе – Молоково – Лыткарино"; Многоуровневый паркинг №5, расположенные на земельных участках: *50:21:0060310:5936, 50:21:0060310:5953, 50:21:0000000:46132, 50:21:0000000:46133, 50:21:0060310:5937, 50:21:0060310:13840, 50:21:0060103:13841, 50:21:0060103:13844, 50:21:0060103:13819*, по адресу: Московская область, Ленинский городской округ, сельское поселение Молоковское, д. Мисайлово и Дальние Прудищи"</v>
      </c>
      <c r="C13" s="225" t="s">
        <v>52</v>
      </c>
      <c r="D13" s="305" t="str">
        <f>D9</f>
        <v>Труба Д400 в футляре Д700</v>
      </c>
      <c r="E13" s="221">
        <f>'НЦС К-2х400'!H16*2</f>
        <v>0</v>
      </c>
      <c r="F13" s="223">
        <f>H9</f>
        <v>16.55</v>
      </c>
      <c r="G13" s="223" t="str">
        <f>G9</f>
        <v xml:space="preserve"> Июль 2021</v>
      </c>
      <c r="H13" s="487">
        <f>E13*F13*J13</f>
        <v>0</v>
      </c>
      <c r="I13" s="488"/>
      <c r="J13" s="43">
        <f>'НЦС К-2х400'!P36</f>
        <v>1</v>
      </c>
    </row>
    <row r="14" spans="1:10" ht="24.95" customHeight="1" thickBot="1" x14ac:dyDescent="0.45">
      <c r="A14" s="500" t="s">
        <v>13</v>
      </c>
      <c r="B14" s="501"/>
      <c r="C14" s="306"/>
      <c r="D14" s="307"/>
      <c r="E14" s="308"/>
      <c r="F14" s="309"/>
      <c r="G14" s="310"/>
      <c r="H14" s="502">
        <f>SUM(H13:H13)</f>
        <v>0</v>
      </c>
      <c r="I14" s="503"/>
      <c r="J14" s="120">
        <f>H14*J15</f>
        <v>0</v>
      </c>
    </row>
    <row r="15" spans="1:10" x14ac:dyDescent="0.4">
      <c r="A15" s="228" t="s">
        <v>99</v>
      </c>
      <c r="B15" s="476" t="s">
        <v>147</v>
      </c>
      <c r="C15" s="476"/>
      <c r="D15" s="476"/>
      <c r="E15" s="476"/>
      <c r="F15" s="226"/>
      <c r="G15" s="226"/>
      <c r="H15" s="227"/>
      <c r="I15" s="227"/>
      <c r="J15" s="311">
        <v>1.4847999999999999</v>
      </c>
    </row>
    <row r="16" spans="1:10" x14ac:dyDescent="0.4">
      <c r="A16" s="228"/>
      <c r="B16" s="476"/>
      <c r="C16" s="476"/>
      <c r="D16" s="476"/>
      <c r="E16" s="476"/>
      <c r="F16" s="226"/>
      <c r="G16" s="226"/>
      <c r="H16" s="227"/>
      <c r="I16" s="227"/>
    </row>
    <row r="17" spans="1:9" ht="75.75" customHeight="1" x14ac:dyDescent="0.4">
      <c r="A17" s="477" t="s">
        <v>86</v>
      </c>
      <c r="B17" s="471" t="s">
        <v>82</v>
      </c>
      <c r="C17" s="479" t="s">
        <v>87</v>
      </c>
      <c r="D17" s="481" t="s">
        <v>88</v>
      </c>
      <c r="E17" s="471" t="s">
        <v>89</v>
      </c>
      <c r="F17" s="471" t="s">
        <v>148</v>
      </c>
      <c r="G17" s="471" t="s">
        <v>90</v>
      </c>
      <c r="H17" s="229"/>
      <c r="I17" s="229"/>
    </row>
    <row r="18" spans="1:9" ht="75.75" customHeight="1" x14ac:dyDescent="0.4">
      <c r="A18" s="478"/>
      <c r="B18" s="472"/>
      <c r="C18" s="480"/>
      <c r="D18" s="482"/>
      <c r="E18" s="472"/>
      <c r="F18" s="472"/>
      <c r="G18" s="472"/>
      <c r="H18" s="229"/>
      <c r="I18" s="229"/>
    </row>
    <row r="19" spans="1:9" x14ac:dyDescent="0.4">
      <c r="A19" s="230">
        <v>1</v>
      </c>
      <c r="B19" s="231" t="s">
        <v>91</v>
      </c>
      <c r="C19" s="232">
        <f>H13*1000</f>
        <v>0</v>
      </c>
      <c r="D19" s="233">
        <f>1.0219*0.9953*1.0018*0.9996*1.0148*1.0048*0.9997*1.0256*1.0658*1.1195*1.0994</f>
        <v>1.3968</v>
      </c>
      <c r="E19" s="234">
        <f>C19*D19</f>
        <v>0</v>
      </c>
      <c r="F19" s="235">
        <v>1</v>
      </c>
      <c r="G19" s="234">
        <f>E19*F19</f>
        <v>0</v>
      </c>
      <c r="H19" s="236"/>
      <c r="I19" s="236"/>
    </row>
    <row r="20" spans="1:9" x14ac:dyDescent="0.4">
      <c r="A20" s="230"/>
      <c r="B20" s="237" t="s">
        <v>83</v>
      </c>
      <c r="C20" s="238">
        <f>C19</f>
        <v>0</v>
      </c>
      <c r="D20" s="239"/>
      <c r="E20" s="240">
        <f>E19</f>
        <v>0</v>
      </c>
      <c r="F20" s="240"/>
      <c r="G20" s="240">
        <f>G19</f>
        <v>0</v>
      </c>
      <c r="H20" s="241"/>
      <c r="I20" s="241"/>
    </row>
    <row r="21" spans="1:9" x14ac:dyDescent="0.4">
      <c r="A21" s="230"/>
      <c r="B21" s="231" t="s">
        <v>84</v>
      </c>
      <c r="C21" s="232">
        <f>C20*20%</f>
        <v>0</v>
      </c>
      <c r="D21" s="239"/>
      <c r="E21" s="232">
        <f>E20*20/100</f>
        <v>0</v>
      </c>
      <c r="F21" s="234"/>
      <c r="G21" s="234">
        <f>G20*20%</f>
        <v>0</v>
      </c>
      <c r="H21" s="242"/>
      <c r="I21" s="242"/>
    </row>
    <row r="22" spans="1:9" x14ac:dyDescent="0.4">
      <c r="A22" s="230"/>
      <c r="B22" s="237" t="s">
        <v>85</v>
      </c>
      <c r="C22" s="238">
        <f>C20+C21</f>
        <v>0</v>
      </c>
      <c r="D22" s="239"/>
      <c r="E22" s="238">
        <f>E20+E21</f>
        <v>0</v>
      </c>
      <c r="F22" s="240"/>
      <c r="G22" s="240">
        <f>G20+G21</f>
        <v>0</v>
      </c>
      <c r="H22" s="229"/>
      <c r="I22" s="229"/>
    </row>
    <row r="23" spans="1:9" x14ac:dyDescent="0.4">
      <c r="A23" s="229"/>
      <c r="B23" s="229"/>
      <c r="C23" s="229"/>
      <c r="D23" s="229"/>
      <c r="E23" s="229"/>
      <c r="F23" s="229"/>
      <c r="G23" s="229"/>
      <c r="H23" s="229"/>
      <c r="I23" s="229"/>
    </row>
    <row r="24" spans="1:9" x14ac:dyDescent="0.4">
      <c r="A24" s="229"/>
      <c r="B24" s="229"/>
      <c r="C24" s="229"/>
      <c r="D24" s="229"/>
      <c r="E24" s="229"/>
      <c r="F24" s="229"/>
      <c r="G24" s="229"/>
      <c r="H24" s="229"/>
      <c r="I24" s="229"/>
    </row>
    <row r="25" spans="1:9" x14ac:dyDescent="0.4">
      <c r="A25" s="473" t="s">
        <v>149</v>
      </c>
      <c r="B25" s="473"/>
      <c r="C25" s="473"/>
      <c r="D25" s="473"/>
      <c r="E25" s="473"/>
      <c r="F25" s="473"/>
      <c r="G25" s="473"/>
      <c r="H25" s="473"/>
      <c r="I25" s="268"/>
    </row>
    <row r="26" spans="1:9" x14ac:dyDescent="0.4">
      <c r="A26" s="243"/>
      <c r="B26" s="243"/>
      <c r="C26" s="243"/>
      <c r="D26" s="243"/>
      <c r="E26" s="243"/>
      <c r="F26" s="243"/>
      <c r="G26" s="243"/>
      <c r="H26" s="243"/>
      <c r="I26" s="243"/>
    </row>
    <row r="27" spans="1:9" x14ac:dyDescent="0.4">
      <c r="A27" s="243"/>
      <c r="B27" s="243"/>
      <c r="C27" s="243"/>
      <c r="D27" s="243"/>
      <c r="E27" s="243"/>
      <c r="F27" s="243"/>
      <c r="G27" s="243"/>
      <c r="H27" s="243"/>
      <c r="I27" s="243"/>
    </row>
    <row r="28" spans="1:9" x14ac:dyDescent="0.4">
      <c r="A28" s="243"/>
      <c r="B28" s="243"/>
      <c r="C28" s="243"/>
      <c r="D28" s="243"/>
      <c r="E28" s="243"/>
      <c r="F28" s="243"/>
      <c r="G28" s="243"/>
      <c r="H28" s="243"/>
      <c r="I28" s="243"/>
    </row>
    <row r="29" spans="1:9" x14ac:dyDescent="0.4">
      <c r="A29" s="243"/>
      <c r="B29" s="243"/>
      <c r="C29" s="243"/>
      <c r="D29" s="243"/>
      <c r="E29" s="243"/>
      <c r="F29" s="243"/>
      <c r="G29" s="243"/>
      <c r="H29" s="243"/>
      <c r="I29" s="243"/>
    </row>
    <row r="30" spans="1:9" x14ac:dyDescent="0.4">
      <c r="A30" s="243"/>
      <c r="B30" s="243"/>
      <c r="C30" s="243"/>
      <c r="D30" s="243"/>
      <c r="E30" s="243"/>
      <c r="F30" s="243"/>
      <c r="G30" s="243"/>
      <c r="H30" s="243"/>
      <c r="I30" s="243"/>
    </row>
    <row r="31" spans="1:9" x14ac:dyDescent="0.4">
      <c r="A31" s="229"/>
      <c r="B31" s="229"/>
      <c r="C31" s="229"/>
      <c r="D31" s="229"/>
      <c r="E31" s="229"/>
      <c r="F31" s="229"/>
      <c r="G31" s="229"/>
      <c r="H31" s="229"/>
      <c r="I31" s="229"/>
    </row>
    <row r="32" spans="1:9" x14ac:dyDescent="0.4">
      <c r="A32" s="474" t="s">
        <v>92</v>
      </c>
      <c r="B32" s="475"/>
      <c r="C32" s="475"/>
      <c r="D32" s="475"/>
      <c r="E32" s="475"/>
      <c r="F32" s="229"/>
      <c r="G32" s="229" t="s">
        <v>14</v>
      </c>
      <c r="H32" s="229"/>
      <c r="I32" s="229"/>
    </row>
  </sheetData>
  <mergeCells count="30">
    <mergeCell ref="A14:B14"/>
    <mergeCell ref="H14:I14"/>
    <mergeCell ref="A11:A12"/>
    <mergeCell ref="B11:B12"/>
    <mergeCell ref="C11:C12"/>
    <mergeCell ref="D11:D12"/>
    <mergeCell ref="E11:E12"/>
    <mergeCell ref="F1:H1"/>
    <mergeCell ref="A3:H3"/>
    <mergeCell ref="A4:H4"/>
    <mergeCell ref="A5:H5"/>
    <mergeCell ref="H9:I9"/>
    <mergeCell ref="H6:I6"/>
    <mergeCell ref="A8:I8"/>
    <mergeCell ref="A10:I10"/>
    <mergeCell ref="F17:F18"/>
    <mergeCell ref="G17:G18"/>
    <mergeCell ref="A25:H25"/>
    <mergeCell ref="A32:E32"/>
    <mergeCell ref="B15:E15"/>
    <mergeCell ref="B16:E16"/>
    <mergeCell ref="A17:A18"/>
    <mergeCell ref="B17:B18"/>
    <mergeCell ref="C17:C18"/>
    <mergeCell ref="D17:D18"/>
    <mergeCell ref="E17:E18"/>
    <mergeCell ref="F11:F12"/>
    <mergeCell ref="G11:G12"/>
    <mergeCell ref="H11:I11"/>
    <mergeCell ref="H13:I13"/>
  </mergeCells>
  <pageMargins left="0.7" right="0.7" top="0.75" bottom="0.75" header="0.3" footer="0.3"/>
  <pageSetup paperSize="9" scale="41" orientation="portrait" r:id="rId1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V54"/>
  <sheetViews>
    <sheetView view="pageBreakPreview" topLeftCell="A4" zoomScale="60" zoomScaleNormal="100" workbookViewId="0">
      <selection activeCell="S32" sqref="S32"/>
    </sheetView>
  </sheetViews>
  <sheetFormatPr defaultRowHeight="26.25" x14ac:dyDescent="0.4"/>
  <cols>
    <col min="1" max="1" width="3.140625" customWidth="1"/>
    <col min="3" max="3" width="26.5703125" customWidth="1"/>
    <col min="6" max="6" width="10.85546875" customWidth="1"/>
    <col min="7" max="7" width="10.5703125" customWidth="1"/>
    <col min="8" max="8" width="11.28515625" customWidth="1"/>
    <col min="16" max="16" width="11" customWidth="1"/>
    <col min="18" max="18" width="11.7109375" customWidth="1"/>
  </cols>
  <sheetData>
    <row r="1" spans="1:20" x14ac:dyDescent="0.4">
      <c r="O1" s="140" t="s">
        <v>94</v>
      </c>
    </row>
    <row r="2" spans="1:20" ht="15" customHeight="1" x14ac:dyDescent="0.4"/>
    <row r="3" spans="1:20" x14ac:dyDescent="0.4">
      <c r="A3" s="457" t="s">
        <v>65</v>
      </c>
      <c r="B3" s="457"/>
      <c r="C3" s="457"/>
      <c r="D3" s="457"/>
      <c r="E3" s="457"/>
      <c r="F3" s="457"/>
      <c r="G3" s="457"/>
      <c r="H3" s="457"/>
      <c r="I3" s="457"/>
      <c r="J3" s="457"/>
      <c r="K3" s="457"/>
      <c r="L3" s="457"/>
      <c r="M3" s="457"/>
      <c r="N3" s="457"/>
      <c r="O3" s="457"/>
      <c r="P3" s="457"/>
      <c r="Q3" s="457"/>
      <c r="R3" s="1"/>
      <c r="S3" s="1"/>
      <c r="T3" s="1"/>
    </row>
    <row r="4" spans="1:20" x14ac:dyDescent="0.4">
      <c r="A4" s="458" t="s">
        <v>66</v>
      </c>
      <c r="B4" s="458"/>
      <c r="C4" s="458"/>
      <c r="D4" s="458"/>
      <c r="E4" s="458"/>
      <c r="F4" s="458"/>
      <c r="G4" s="458"/>
      <c r="H4" s="458"/>
      <c r="I4" s="458"/>
      <c r="J4" s="458"/>
      <c r="K4" s="458"/>
      <c r="L4" s="458"/>
      <c r="M4" s="458"/>
      <c r="N4" s="458"/>
      <c r="O4" s="458"/>
      <c r="P4" s="458"/>
      <c r="Q4" s="458"/>
      <c r="R4" s="1"/>
      <c r="S4" s="1"/>
      <c r="T4" s="1"/>
    </row>
    <row r="5" spans="1:20" ht="35.1" customHeight="1" x14ac:dyDescent="0.4">
      <c r="A5" s="459" t="s">
        <v>186</v>
      </c>
      <c r="B5" s="459"/>
      <c r="C5" s="459"/>
      <c r="D5" s="459"/>
      <c r="E5" s="459"/>
      <c r="F5" s="459"/>
      <c r="G5" s="459"/>
      <c r="H5" s="459"/>
      <c r="I5" s="459"/>
      <c r="J5" s="459"/>
      <c r="K5" s="459"/>
      <c r="L5" s="459"/>
      <c r="M5" s="459"/>
      <c r="N5" s="459"/>
      <c r="O5" s="459"/>
      <c r="P5" s="459"/>
      <c r="Q5" s="459"/>
      <c r="R5" s="1"/>
      <c r="S5" s="1"/>
      <c r="T5" s="1"/>
    </row>
    <row r="6" spans="1:20" ht="24.95" customHeight="1" x14ac:dyDescent="0.4">
      <c r="A6" s="264"/>
      <c r="B6" s="264"/>
      <c r="C6" s="264"/>
      <c r="D6" s="264"/>
      <c r="E6" s="264"/>
      <c r="F6" s="264"/>
      <c r="G6" s="253" t="s">
        <v>150</v>
      </c>
      <c r="H6" s="312" t="s">
        <v>174</v>
      </c>
      <c r="I6" s="264" t="s">
        <v>105</v>
      </c>
      <c r="J6" s="264">
        <v>350</v>
      </c>
      <c r="K6" s="264" t="s">
        <v>104</v>
      </c>
      <c r="L6" s="313">
        <v>0</v>
      </c>
      <c r="M6" s="264"/>
      <c r="N6" s="264"/>
      <c r="O6" s="264"/>
      <c r="P6" s="264"/>
      <c r="Q6" s="264"/>
      <c r="R6" s="1"/>
      <c r="S6" s="1"/>
      <c r="T6" s="1"/>
    </row>
    <row r="7" spans="1:20" ht="24.95" customHeight="1" x14ac:dyDescent="0.4">
      <c r="A7" s="264"/>
      <c r="B7" s="264"/>
      <c r="C7" s="264"/>
      <c r="D7" s="264"/>
      <c r="E7" s="264"/>
      <c r="F7" s="264"/>
      <c r="G7" s="264"/>
      <c r="H7" s="264"/>
      <c r="I7" s="264"/>
      <c r="J7" s="264"/>
      <c r="K7" s="264"/>
      <c r="L7" s="264"/>
      <c r="M7" s="264"/>
      <c r="N7" s="264"/>
      <c r="O7" s="264"/>
      <c r="P7" s="264"/>
      <c r="Q7" s="264"/>
      <c r="R7" s="1"/>
      <c r="S7" s="1"/>
      <c r="T7" s="1"/>
    </row>
    <row r="8" spans="1:20" ht="45" customHeight="1" x14ac:dyDescent="0.4">
      <c r="A8" s="101"/>
      <c r="B8" s="102"/>
      <c r="C8" s="280" t="s">
        <v>67</v>
      </c>
      <c r="D8" s="281" t="s">
        <v>97</v>
      </c>
      <c r="E8" s="282" t="s">
        <v>98</v>
      </c>
      <c r="F8" s="281" t="s">
        <v>156</v>
      </c>
      <c r="G8" s="281" t="s">
        <v>157</v>
      </c>
      <c r="H8" s="281" t="s">
        <v>68</v>
      </c>
      <c r="I8" s="281" t="s">
        <v>69</v>
      </c>
      <c r="J8" s="103"/>
      <c r="K8" s="104"/>
      <c r="L8" s="100"/>
      <c r="M8" s="100"/>
      <c r="N8" s="100"/>
      <c r="O8" s="100"/>
      <c r="P8" s="100"/>
      <c r="Q8" s="1"/>
      <c r="R8" s="1"/>
      <c r="S8" s="1"/>
      <c r="T8" s="1"/>
    </row>
    <row r="9" spans="1:20" ht="24.95" customHeight="1" x14ac:dyDescent="0.4">
      <c r="A9" s="101"/>
      <c r="B9" s="102"/>
      <c r="C9" s="107" t="s">
        <v>154</v>
      </c>
      <c r="D9" s="248" t="s">
        <v>96</v>
      </c>
      <c r="E9" s="109">
        <f>J6</f>
        <v>350</v>
      </c>
      <c r="F9" s="108" t="s">
        <v>152</v>
      </c>
      <c r="G9" s="203">
        <v>0</v>
      </c>
      <c r="H9" s="108">
        <f>L6</f>
        <v>0</v>
      </c>
      <c r="I9" s="272">
        <v>3</v>
      </c>
      <c r="J9" s="103"/>
      <c r="K9" s="104"/>
      <c r="L9" s="100"/>
      <c r="M9" s="100"/>
      <c r="N9" s="100"/>
      <c r="O9" s="100"/>
      <c r="P9" s="100"/>
      <c r="Q9" s="1"/>
      <c r="R9" s="271"/>
      <c r="S9" s="1"/>
      <c r="T9" s="1"/>
    </row>
    <row r="10" spans="1:20" ht="24.95" customHeight="1" x14ac:dyDescent="0.4">
      <c r="A10" s="101"/>
      <c r="B10" s="102"/>
      <c r="C10" s="107" t="s">
        <v>154</v>
      </c>
      <c r="D10" s="248" t="s">
        <v>96</v>
      </c>
      <c r="E10" s="109">
        <f>J6</f>
        <v>350</v>
      </c>
      <c r="F10" s="108" t="s">
        <v>152</v>
      </c>
      <c r="G10" s="203">
        <v>0</v>
      </c>
      <c r="H10" s="108">
        <v>0</v>
      </c>
      <c r="I10" s="272">
        <v>4</v>
      </c>
      <c r="J10" s="103"/>
      <c r="K10" s="104"/>
      <c r="L10" s="100"/>
      <c r="M10" s="100"/>
      <c r="N10" s="100"/>
      <c r="O10" s="100"/>
      <c r="P10" s="100"/>
      <c r="Q10" s="1"/>
      <c r="R10" s="1"/>
      <c r="S10" s="1"/>
      <c r="T10" s="1"/>
    </row>
    <row r="11" spans="1:20" ht="24.95" customHeight="1" x14ac:dyDescent="0.4">
      <c r="A11" s="101"/>
      <c r="B11" s="102"/>
      <c r="C11" s="107" t="s">
        <v>154</v>
      </c>
      <c r="D11" s="248" t="s">
        <v>96</v>
      </c>
      <c r="E11" s="109">
        <f>E10</f>
        <v>350</v>
      </c>
      <c r="F11" s="108" t="s">
        <v>152</v>
      </c>
      <c r="G11" s="203">
        <v>0</v>
      </c>
      <c r="H11" s="108">
        <v>0</v>
      </c>
      <c r="I11" s="272">
        <v>5</v>
      </c>
      <c r="J11" s="103"/>
      <c r="K11" s="104"/>
      <c r="L11" s="100"/>
      <c r="M11" s="100"/>
      <c r="N11" s="100"/>
      <c r="O11" s="100"/>
      <c r="P11" s="100"/>
      <c r="Q11" s="1"/>
      <c r="R11" s="1"/>
      <c r="S11" s="1"/>
      <c r="T11" s="1"/>
    </row>
    <row r="12" spans="1:20" ht="24.95" hidden="1" customHeight="1" x14ac:dyDescent="0.4">
      <c r="A12" s="105"/>
      <c r="B12" s="106"/>
      <c r="C12" s="314" t="s">
        <v>155</v>
      </c>
      <c r="D12" s="108" t="s">
        <v>96</v>
      </c>
      <c r="E12" s="109">
        <f>J6</f>
        <v>350</v>
      </c>
      <c r="F12" s="108" t="s">
        <v>158</v>
      </c>
      <c r="G12" s="131">
        <v>600</v>
      </c>
      <c r="H12" s="315">
        <v>0</v>
      </c>
      <c r="I12" s="272">
        <v>3</v>
      </c>
      <c r="J12" s="103"/>
      <c r="K12" s="104"/>
      <c r="L12" s="100"/>
      <c r="M12" s="100"/>
      <c r="N12" s="100"/>
      <c r="O12" s="100"/>
      <c r="P12" s="100"/>
      <c r="Q12" s="1"/>
      <c r="R12" s="271"/>
      <c r="S12" s="1"/>
      <c r="T12" s="1"/>
    </row>
    <row r="13" spans="1:20" ht="24.95" hidden="1" customHeight="1" x14ac:dyDescent="0.4">
      <c r="A13" s="105"/>
      <c r="B13" s="106"/>
      <c r="C13" s="314" t="str">
        <f>C12</f>
        <v>ЗАКРЫТАЯ</v>
      </c>
      <c r="D13" s="108" t="s">
        <v>96</v>
      </c>
      <c r="E13" s="109">
        <f t="shared" ref="E13:G14" si="0">E12</f>
        <v>350</v>
      </c>
      <c r="F13" s="108" t="str">
        <f t="shared" si="0"/>
        <v>В ФУТЛЯРЕ</v>
      </c>
      <c r="G13" s="131">
        <f t="shared" si="0"/>
        <v>600</v>
      </c>
      <c r="H13" s="315">
        <v>0</v>
      </c>
      <c r="I13" s="272">
        <v>4</v>
      </c>
      <c r="J13" s="103"/>
      <c r="K13" s="104"/>
      <c r="L13" s="100"/>
      <c r="M13" s="100"/>
      <c r="N13" s="100"/>
      <c r="O13" s="100"/>
      <c r="P13" s="100"/>
      <c r="Q13" s="1"/>
      <c r="R13" s="1"/>
      <c r="S13" s="1"/>
      <c r="T13" s="1"/>
    </row>
    <row r="14" spans="1:20" ht="24.95" hidden="1" customHeight="1" x14ac:dyDescent="0.4">
      <c r="A14" s="105"/>
      <c r="B14" s="105"/>
      <c r="C14" s="314" t="str">
        <f>C13</f>
        <v>ЗАКРЫТАЯ</v>
      </c>
      <c r="D14" s="108" t="s">
        <v>96</v>
      </c>
      <c r="E14" s="109">
        <f t="shared" si="0"/>
        <v>350</v>
      </c>
      <c r="F14" s="108" t="str">
        <f t="shared" si="0"/>
        <v>В ФУТЛЯРЕ</v>
      </c>
      <c r="G14" s="131">
        <f t="shared" si="0"/>
        <v>600</v>
      </c>
      <c r="H14" s="315">
        <v>0</v>
      </c>
      <c r="I14" s="272">
        <v>5</v>
      </c>
      <c r="J14" s="103"/>
      <c r="K14" s="104"/>
      <c r="L14" s="100"/>
      <c r="M14" s="100"/>
      <c r="N14" s="100"/>
      <c r="O14" s="100"/>
      <c r="P14" s="100"/>
      <c r="Q14" s="1"/>
      <c r="R14" s="1"/>
      <c r="S14" s="1"/>
      <c r="T14" s="1"/>
    </row>
    <row r="15" spans="1:20" ht="27" thickBot="1" x14ac:dyDescent="0.45">
      <c r="A15" s="460"/>
      <c r="B15" s="460"/>
      <c r="C15" s="110"/>
      <c r="D15" s="111"/>
      <c r="E15" s="112"/>
      <c r="F15" s="103"/>
      <c r="G15" s="103"/>
      <c r="H15" s="103"/>
      <c r="I15" s="103"/>
      <c r="J15" s="103"/>
      <c r="K15" s="104"/>
      <c r="L15" s="100"/>
      <c r="M15" s="100"/>
      <c r="N15" s="100"/>
      <c r="O15" s="461" t="s">
        <v>136</v>
      </c>
      <c r="P15" s="461"/>
      <c r="Q15" s="1"/>
      <c r="R15" s="1"/>
      <c r="S15" s="1"/>
      <c r="T15" s="1"/>
    </row>
    <row r="16" spans="1:20" ht="117.75" customHeight="1" thickBot="1" x14ac:dyDescent="0.45">
      <c r="A16" s="38" t="s">
        <v>0</v>
      </c>
      <c r="B16" s="38" t="s">
        <v>70</v>
      </c>
      <c r="C16" s="38" t="s">
        <v>71</v>
      </c>
      <c r="D16" s="38" t="s">
        <v>72</v>
      </c>
      <c r="E16" s="38" t="s">
        <v>73</v>
      </c>
      <c r="F16" s="38" t="s">
        <v>74</v>
      </c>
      <c r="G16" s="113" t="s">
        <v>187</v>
      </c>
      <c r="H16" s="113" t="s">
        <v>188</v>
      </c>
      <c r="I16" s="113" t="s">
        <v>189</v>
      </c>
      <c r="J16" s="38" t="s">
        <v>75</v>
      </c>
      <c r="K16" s="38" t="s">
        <v>76</v>
      </c>
      <c r="L16" s="38" t="s">
        <v>77</v>
      </c>
      <c r="M16" s="38" t="s">
        <v>190</v>
      </c>
      <c r="N16" s="38" t="s">
        <v>78</v>
      </c>
      <c r="O16" s="38" t="s">
        <v>79</v>
      </c>
      <c r="P16" s="38" t="s">
        <v>80</v>
      </c>
      <c r="Q16" s="38" t="s">
        <v>81</v>
      </c>
      <c r="R16" s="271">
        <f>Q25*0.0265</f>
        <v>0</v>
      </c>
      <c r="S16" s="126"/>
      <c r="T16" s="1"/>
    </row>
    <row r="17" spans="1:22" ht="15" customHeight="1" x14ac:dyDescent="0.4">
      <c r="A17" s="214">
        <v>1</v>
      </c>
      <c r="B17" s="215">
        <v>2</v>
      </c>
      <c r="C17" s="215">
        <v>3</v>
      </c>
      <c r="D17" s="215">
        <v>4</v>
      </c>
      <c r="E17" s="215">
        <v>5</v>
      </c>
      <c r="F17" s="215">
        <v>6</v>
      </c>
      <c r="G17" s="215">
        <v>7</v>
      </c>
      <c r="H17" s="215">
        <v>8</v>
      </c>
      <c r="I17" s="215">
        <v>9</v>
      </c>
      <c r="J17" s="215">
        <v>10</v>
      </c>
      <c r="K17" s="215">
        <v>11</v>
      </c>
      <c r="L17" s="215">
        <v>12</v>
      </c>
      <c r="M17" s="215">
        <v>13</v>
      </c>
      <c r="N17" s="215">
        <v>14</v>
      </c>
      <c r="O17" s="215">
        <v>15</v>
      </c>
      <c r="P17" s="215">
        <v>16</v>
      </c>
      <c r="Q17" s="216">
        <v>17</v>
      </c>
      <c r="R17" s="269"/>
      <c r="S17" s="28"/>
      <c r="T17" s="1"/>
    </row>
    <row r="18" spans="1:22" ht="24.95" customHeight="1" x14ac:dyDescent="0.4">
      <c r="A18" s="283"/>
      <c r="B18" s="284"/>
      <c r="C18" s="284"/>
      <c r="D18" s="284"/>
      <c r="E18" s="284"/>
      <c r="F18" s="285" t="str">
        <f>C10</f>
        <v>ОТКРЫТАЯ</v>
      </c>
      <c r="G18" s="285" t="s">
        <v>153</v>
      </c>
      <c r="H18" s="508" t="str">
        <f>H6</f>
        <v>КАНАЛИЗАЦИИ</v>
      </c>
      <c r="I18" s="465"/>
      <c r="J18" s="466" t="str">
        <f>F12</f>
        <v>В ФУТЛЯРЕ</v>
      </c>
      <c r="K18" s="467"/>
      <c r="L18" s="284"/>
      <c r="M18" s="284"/>
      <c r="N18" s="284"/>
      <c r="O18" s="284"/>
      <c r="P18" s="284"/>
      <c r="Q18" s="286"/>
      <c r="R18" s="271" t="s">
        <v>191</v>
      </c>
      <c r="S18" s="28"/>
      <c r="T18" s="1"/>
    </row>
    <row r="19" spans="1:22" ht="85.5" customHeight="1" x14ac:dyDescent="0.4">
      <c r="A19" s="213"/>
      <c r="B19" s="114" t="s">
        <v>192</v>
      </c>
      <c r="C19" s="115" t="s">
        <v>193</v>
      </c>
      <c r="D19" s="116">
        <f>E9</f>
        <v>350</v>
      </c>
      <c r="E19" s="117">
        <f>I9</f>
        <v>3</v>
      </c>
      <c r="F19" s="207">
        <v>1000</v>
      </c>
      <c r="G19" s="118">
        <f>9790.8-H19-I19</f>
        <v>9131.52</v>
      </c>
      <c r="H19" s="118">
        <v>463.87</v>
      </c>
      <c r="I19" s="118">
        <v>195.41</v>
      </c>
      <c r="J19" s="208">
        <f>H9/F19</f>
        <v>0</v>
      </c>
      <c r="K19" s="119">
        <v>1</v>
      </c>
      <c r="L19" s="119">
        <v>1</v>
      </c>
      <c r="M19" s="119">
        <f>G19*J19*L19</f>
        <v>0</v>
      </c>
      <c r="N19" s="119">
        <v>1</v>
      </c>
      <c r="O19" s="222">
        <v>1</v>
      </c>
      <c r="P19" s="119">
        <f>M19*(1+(K19-1))*O19</f>
        <v>0</v>
      </c>
      <c r="Q19" s="119">
        <f>H19*J19*O19*N19</f>
        <v>0</v>
      </c>
      <c r="R19" s="269"/>
      <c r="S19" s="28"/>
      <c r="T19" s="1"/>
    </row>
    <row r="20" spans="1:22" ht="85.5" customHeight="1" x14ac:dyDescent="0.4">
      <c r="A20" s="213"/>
      <c r="B20" s="114" t="s">
        <v>175</v>
      </c>
      <c r="C20" s="115" t="s">
        <v>194</v>
      </c>
      <c r="D20" s="116">
        <f>E10</f>
        <v>350</v>
      </c>
      <c r="E20" s="117">
        <f>I10</f>
        <v>4</v>
      </c>
      <c r="F20" s="207">
        <v>1000</v>
      </c>
      <c r="G20" s="118">
        <f>118036.33-H20-I20</f>
        <v>110162.78</v>
      </c>
      <c r="H20" s="118">
        <v>5516.07</v>
      </c>
      <c r="I20" s="118">
        <v>2357.48</v>
      </c>
      <c r="J20" s="208">
        <f>H10/F20</f>
        <v>0</v>
      </c>
      <c r="K20" s="119">
        <v>1</v>
      </c>
      <c r="L20" s="119">
        <v>1</v>
      </c>
      <c r="M20" s="119">
        <f>G20*J20*L20</f>
        <v>0</v>
      </c>
      <c r="N20" s="119">
        <v>1</v>
      </c>
      <c r="O20" s="222">
        <v>1</v>
      </c>
      <c r="P20" s="119">
        <f>M20*(1+(K20-1))*O20</f>
        <v>0</v>
      </c>
      <c r="Q20" s="119">
        <f>H20*J20*O20*N20</f>
        <v>0</v>
      </c>
      <c r="R20" s="269"/>
      <c r="S20" s="28"/>
      <c r="T20" s="1"/>
    </row>
    <row r="21" spans="1:22" ht="85.5" customHeight="1" x14ac:dyDescent="0.4">
      <c r="A21" s="213"/>
      <c r="B21" s="114" t="s">
        <v>176</v>
      </c>
      <c r="C21" s="115" t="s">
        <v>195</v>
      </c>
      <c r="D21" s="116">
        <f>E12</f>
        <v>350</v>
      </c>
      <c r="E21" s="117">
        <f>I11</f>
        <v>5</v>
      </c>
      <c r="F21" s="207">
        <v>1000</v>
      </c>
      <c r="G21" s="118">
        <f>140013.53-H21-I21</f>
        <v>130691.47</v>
      </c>
      <c r="H21" s="118">
        <v>6525.26</v>
      </c>
      <c r="I21" s="118">
        <v>2796.8</v>
      </c>
      <c r="J21" s="208">
        <f>H11/F21</f>
        <v>0</v>
      </c>
      <c r="K21" s="119">
        <v>1</v>
      </c>
      <c r="L21" s="119">
        <v>1</v>
      </c>
      <c r="M21" s="119">
        <f>G21*J21*L21</f>
        <v>0</v>
      </c>
      <c r="N21" s="119">
        <v>1</v>
      </c>
      <c r="O21" s="222">
        <v>1</v>
      </c>
      <c r="P21" s="119">
        <f>M21*(1+(K21-1))*O21</f>
        <v>0</v>
      </c>
      <c r="Q21" s="119">
        <f>H21*J21*O21*N21</f>
        <v>0</v>
      </c>
      <c r="R21" s="269"/>
      <c r="S21" s="28"/>
      <c r="T21" s="1"/>
    </row>
    <row r="22" spans="1:22" ht="24.95" hidden="1" customHeight="1" x14ac:dyDescent="0.4">
      <c r="A22" s="283"/>
      <c r="B22" s="284"/>
      <c r="C22" s="284"/>
      <c r="D22" s="284"/>
      <c r="E22" s="284"/>
      <c r="F22" s="316" t="str">
        <f>C12</f>
        <v>ЗАКРЫТАЯ</v>
      </c>
      <c r="G22" s="285" t="s">
        <v>153</v>
      </c>
      <c r="H22" s="508" t="str">
        <f>H6</f>
        <v>КАНАЛИЗАЦИИ</v>
      </c>
      <c r="I22" s="465"/>
      <c r="J22" s="466" t="str">
        <f>F12</f>
        <v>В ФУТЛЯРЕ</v>
      </c>
      <c r="K22" s="467"/>
      <c r="L22" s="284"/>
      <c r="M22" s="284"/>
      <c r="N22" s="284"/>
      <c r="O22" s="284"/>
      <c r="P22" s="284"/>
      <c r="Q22" s="286"/>
      <c r="R22" s="120"/>
      <c r="S22" s="120"/>
      <c r="T22" s="1"/>
    </row>
    <row r="23" spans="1:22" ht="99.95" hidden="1" customHeight="1" x14ac:dyDescent="0.4">
      <c r="A23" s="17">
        <v>1</v>
      </c>
      <c r="B23" s="114" t="s">
        <v>160</v>
      </c>
      <c r="C23" s="115" t="s">
        <v>196</v>
      </c>
      <c r="D23" s="116">
        <f>G12</f>
        <v>600</v>
      </c>
      <c r="E23" s="117">
        <f>I13</f>
        <v>4</v>
      </c>
      <c r="F23" s="117">
        <v>100</v>
      </c>
      <c r="G23" s="118">
        <f>14506.49-H23-I23</f>
        <v>13742.26</v>
      </c>
      <c r="H23" s="118">
        <v>470.15</v>
      </c>
      <c r="I23" s="118">
        <v>294.08</v>
      </c>
      <c r="J23" s="121">
        <v>0</v>
      </c>
      <c r="K23" s="119">
        <v>1</v>
      </c>
      <c r="L23" s="119">
        <v>1</v>
      </c>
      <c r="M23" s="119">
        <f>G23*J23*L23</f>
        <v>0</v>
      </c>
      <c r="N23" s="119">
        <v>1</v>
      </c>
      <c r="O23" s="222">
        <v>1</v>
      </c>
      <c r="P23" s="119">
        <f>M23*(1+(K23-1))*O23*N23</f>
        <v>0</v>
      </c>
      <c r="Q23" s="119">
        <f>H23*J23*N23*O23</f>
        <v>0</v>
      </c>
      <c r="R23" s="120"/>
      <c r="S23" s="120"/>
      <c r="T23" s="1"/>
    </row>
    <row r="24" spans="1:22" ht="63" hidden="1" customHeight="1" x14ac:dyDescent="0.4">
      <c r="A24" s="17">
        <v>2</v>
      </c>
      <c r="B24" s="114" t="s">
        <v>102</v>
      </c>
      <c r="C24" s="115" t="s">
        <v>103</v>
      </c>
      <c r="D24" s="116">
        <f>D23</f>
        <v>600</v>
      </c>
      <c r="E24" s="117">
        <f>E23</f>
        <v>4</v>
      </c>
      <c r="F24" s="117">
        <v>1</v>
      </c>
      <c r="G24" s="122">
        <f>102.01-H24-I24</f>
        <v>96.5</v>
      </c>
      <c r="H24" s="122">
        <v>3.44</v>
      </c>
      <c r="I24" s="122">
        <v>2.0699999999999998</v>
      </c>
      <c r="J24" s="121">
        <v>0</v>
      </c>
      <c r="K24" s="119">
        <v>1</v>
      </c>
      <c r="L24" s="119">
        <v>1</v>
      </c>
      <c r="M24" s="119">
        <f>G24*J24*K24*L24</f>
        <v>0</v>
      </c>
      <c r="N24" s="119">
        <v>1</v>
      </c>
      <c r="O24" s="222">
        <f>O23</f>
        <v>1</v>
      </c>
      <c r="P24" s="119">
        <f>M24*O24*N24</f>
        <v>0</v>
      </c>
      <c r="Q24" s="119">
        <f>H24*J24*N24*O24</f>
        <v>0</v>
      </c>
      <c r="R24" s="120"/>
      <c r="S24" s="120"/>
      <c r="T24" s="1"/>
    </row>
    <row r="25" spans="1:22" ht="27" thickBot="1" x14ac:dyDescent="0.45">
      <c r="A25" s="506" t="s">
        <v>13</v>
      </c>
      <c r="B25" s="507"/>
      <c r="C25" s="507"/>
      <c r="D25" s="507"/>
      <c r="E25" s="507"/>
      <c r="F25" s="507"/>
      <c r="G25" s="507"/>
      <c r="H25" s="507"/>
      <c r="I25" s="507"/>
      <c r="J25" s="507"/>
      <c r="K25" s="507"/>
      <c r="L25" s="507"/>
      <c r="M25" s="507"/>
      <c r="N25" s="507"/>
      <c r="O25" s="507"/>
      <c r="P25" s="273">
        <f>SUM(P19:P24)*P27</f>
        <v>0</v>
      </c>
      <c r="Q25" s="273">
        <f>SUM(Q19:Q24)*P27</f>
        <v>0</v>
      </c>
      <c r="R25" s="120">
        <f>P25+Q25</f>
        <v>0</v>
      </c>
      <c r="S25" s="123">
        <f>R25-T25</f>
        <v>0</v>
      </c>
      <c r="T25" s="120">
        <f>30011758.14/1000*0</f>
        <v>0</v>
      </c>
      <c r="U25" s="317" t="e">
        <f>S25/T25</f>
        <v>#DIV/0!</v>
      </c>
      <c r="V25" s="120" t="e">
        <f>T25/R25</f>
        <v>#DIV/0!</v>
      </c>
    </row>
    <row r="26" spans="1:22" x14ac:dyDescent="0.4">
      <c r="A26" s="274"/>
      <c r="B26" s="274"/>
      <c r="C26" s="274"/>
      <c r="D26" s="274"/>
      <c r="E26" s="274"/>
      <c r="F26" s="274"/>
      <c r="G26" s="274"/>
      <c r="H26" s="274"/>
      <c r="I26" s="274"/>
      <c r="J26" s="274"/>
      <c r="K26" s="274"/>
      <c r="L26" s="274"/>
      <c r="M26" s="274"/>
      <c r="N26" s="274"/>
      <c r="O26" s="275" t="s">
        <v>13</v>
      </c>
      <c r="P26" s="143">
        <f>P25*1000</f>
        <v>0</v>
      </c>
      <c r="Q26" s="143">
        <f>Q25*1000</f>
        <v>0</v>
      </c>
      <c r="R26" s="1"/>
      <c r="S26" s="1"/>
      <c r="T26" s="28"/>
    </row>
    <row r="27" spans="1:22" ht="27.75" customHeight="1" x14ac:dyDescent="0.4">
      <c r="A27" s="276"/>
      <c r="B27" s="276"/>
      <c r="C27" s="276"/>
      <c r="D27" s="276"/>
      <c r="E27" s="276"/>
      <c r="F27" s="276"/>
      <c r="G27" s="276"/>
      <c r="H27" s="276"/>
      <c r="I27" s="276"/>
      <c r="J27" s="276"/>
      <c r="K27" s="276"/>
      <c r="L27" s="276"/>
      <c r="M27" s="276"/>
      <c r="N27" s="276"/>
      <c r="O27" s="144" t="s">
        <v>135</v>
      </c>
      <c r="P27" s="318">
        <v>1</v>
      </c>
      <c r="Q27" s="276"/>
    </row>
    <row r="28" spans="1:22" ht="27.75" customHeight="1" x14ac:dyDescent="0.4">
      <c r="O28" s="319"/>
      <c r="P28" s="320"/>
    </row>
    <row r="29" spans="1:22" ht="27.75" customHeight="1" x14ac:dyDescent="0.4">
      <c r="O29" s="319"/>
      <c r="P29" s="320"/>
    </row>
    <row r="54" spans="12:12" x14ac:dyDescent="0.4">
      <c r="L54" t="s">
        <v>17</v>
      </c>
    </row>
  </sheetData>
  <mergeCells count="10">
    <mergeCell ref="A25:O25"/>
    <mergeCell ref="A3:Q3"/>
    <mergeCell ref="A4:Q4"/>
    <mergeCell ref="A5:Q5"/>
    <mergeCell ref="A15:B15"/>
    <mergeCell ref="O15:P15"/>
    <mergeCell ref="H18:I18"/>
    <mergeCell ref="J18:K18"/>
    <mergeCell ref="H22:I22"/>
    <mergeCell ref="J22:K22"/>
  </mergeCells>
  <conditionalFormatting sqref="S25">
    <cfRule type="cellIs" dxfId="19" priority="1" stopIfTrue="1" operator="equal">
      <formula>0</formula>
    </cfRule>
    <cfRule type="cellIs" dxfId="18" priority="2" stopIfTrue="1" operator="equal">
      <formula>0</formula>
    </cfRule>
    <cfRule type="cellIs" dxfId="17" priority="3" stopIfTrue="1" operator="lessThan">
      <formula>0.01</formula>
    </cfRule>
    <cfRule type="cellIs" dxfId="16" priority="4" stopIfTrue="1" operator="greaterThan">
      <formula>0</formula>
    </cfRule>
    <cfRule type="cellIs" dxfId="15" priority="5" stopIfTrue="1" operator="lessThan">
      <formula>0</formula>
    </cfRule>
  </conditionalFormatting>
  <pageMargins left="0.7" right="0.7" top="0.75" bottom="0.75" header="0.3" footer="0.3"/>
  <pageSetup paperSize="9" scale="2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V57"/>
  <sheetViews>
    <sheetView view="pageBreakPreview" zoomScale="60" zoomScaleNormal="100" workbookViewId="0">
      <selection activeCell="A19" sqref="A19:Q20"/>
    </sheetView>
  </sheetViews>
  <sheetFormatPr defaultRowHeight="26.25" x14ac:dyDescent="0.4"/>
  <cols>
    <col min="1" max="1" width="3.140625" customWidth="1"/>
    <col min="3" max="3" width="27.78515625" customWidth="1"/>
    <col min="6" max="6" width="10.85546875" customWidth="1"/>
    <col min="7" max="7" width="11.28515625" customWidth="1"/>
    <col min="8" max="8" width="10.92578125" customWidth="1"/>
    <col min="16" max="16" width="13.28515625" customWidth="1"/>
    <col min="17" max="17" width="10.140625" customWidth="1"/>
    <col min="18" max="18" width="11.7109375" hidden="1" customWidth="1"/>
    <col min="19" max="22" width="9.140625" hidden="1" customWidth="1"/>
  </cols>
  <sheetData>
    <row r="1" spans="1:20" x14ac:dyDescent="0.4">
      <c r="O1" s="140" t="s">
        <v>94</v>
      </c>
    </row>
    <row r="2" spans="1:20" ht="15" customHeight="1" x14ac:dyDescent="0.4"/>
    <row r="3" spans="1:20" x14ac:dyDescent="0.4">
      <c r="A3" s="457" t="s">
        <v>65</v>
      </c>
      <c r="B3" s="457"/>
      <c r="C3" s="457"/>
      <c r="D3" s="457"/>
      <c r="E3" s="457"/>
      <c r="F3" s="457"/>
      <c r="G3" s="457"/>
      <c r="H3" s="457"/>
      <c r="I3" s="457"/>
      <c r="J3" s="457"/>
      <c r="K3" s="457"/>
      <c r="L3" s="457"/>
      <c r="M3" s="457"/>
      <c r="N3" s="457"/>
      <c r="O3" s="457"/>
      <c r="P3" s="457"/>
      <c r="Q3" s="457"/>
      <c r="R3" s="1"/>
      <c r="S3" s="1"/>
      <c r="T3" s="1"/>
    </row>
    <row r="4" spans="1:20" x14ac:dyDescent="0.4">
      <c r="A4" s="458" t="s">
        <v>66</v>
      </c>
      <c r="B4" s="458"/>
      <c r="C4" s="458"/>
      <c r="D4" s="458"/>
      <c r="E4" s="458"/>
      <c r="F4" s="458"/>
      <c r="G4" s="458"/>
      <c r="H4" s="458"/>
      <c r="I4" s="458"/>
      <c r="J4" s="458"/>
      <c r="K4" s="458"/>
      <c r="L4" s="458"/>
      <c r="M4" s="458"/>
      <c r="N4" s="458"/>
      <c r="O4" s="458"/>
      <c r="P4" s="458"/>
      <c r="Q4" s="458"/>
      <c r="R4" s="1"/>
      <c r="S4" s="1"/>
      <c r="T4" s="1"/>
    </row>
    <row r="5" spans="1:20" ht="94.5" customHeight="1" x14ac:dyDescent="0.4">
      <c r="A5" s="459" t="str">
        <f>'НЦС К-2х400'!A5</f>
        <v>"Вынос сетей канализации по объекту: "Комплексная жилая застройка с объектами инфраструктуры: корпус 19 и корпус 20, а также проектируемые дороги и инженерные коммуникации - улицы №34, №35; Автомобильная дорога регионального назначения "Каширское шоссе – Молоково – Лыткарино"; Многоуровневый паркинг №5, расположенные на земельных участках: *50:21:0060310:5936, 50:21:0060310:5953, 50:21:0000000:46132, 50:21:0000000:46133, 50:21:0060310:5937, 50:21:0060310:13840, 50:21:0060103:13841, 50:21:0060103:13844, 50:21:0060103:13819*, по адресу: Московская область, Ленинский городской округ, сельское поселение Молоковское, д. Мисайлово и Дальние Прудищи"</v>
      </c>
      <c r="B5" s="459"/>
      <c r="C5" s="459"/>
      <c r="D5" s="459"/>
      <c r="E5" s="459"/>
      <c r="F5" s="459"/>
      <c r="G5" s="459"/>
      <c r="H5" s="459"/>
      <c r="I5" s="459"/>
      <c r="J5" s="459"/>
      <c r="K5" s="459"/>
      <c r="L5" s="459"/>
      <c r="M5" s="459"/>
      <c r="N5" s="459"/>
      <c r="O5" s="459"/>
      <c r="P5" s="459"/>
      <c r="Q5" s="459"/>
      <c r="R5" s="1"/>
      <c r="S5" s="1"/>
      <c r="T5" s="1"/>
    </row>
    <row r="6" spans="1:20" ht="24.95" customHeight="1" x14ac:dyDescent="0.4">
      <c r="A6" s="264"/>
      <c r="B6" s="264"/>
      <c r="C6" s="264"/>
      <c r="D6" s="264"/>
      <c r="E6" s="264"/>
      <c r="F6" s="264"/>
      <c r="G6" s="253" t="s">
        <v>150</v>
      </c>
      <c r="H6" s="253" t="s">
        <v>174</v>
      </c>
      <c r="I6" s="264" t="s">
        <v>161</v>
      </c>
      <c r="J6" s="264">
        <v>300</v>
      </c>
      <c r="K6" s="264" t="s">
        <v>162</v>
      </c>
      <c r="L6" s="257">
        <v>415</v>
      </c>
      <c r="M6" s="264"/>
      <c r="N6" s="264"/>
      <c r="O6" s="264"/>
      <c r="P6" s="264"/>
      <c r="Q6" s="264"/>
      <c r="R6" s="1"/>
      <c r="S6" s="1"/>
      <c r="T6" s="1"/>
    </row>
    <row r="7" spans="1:20" ht="24.95" customHeight="1" x14ac:dyDescent="0.4">
      <c r="A7" s="264"/>
      <c r="B7" s="264"/>
      <c r="C7" s="264"/>
      <c r="D7" s="264"/>
      <c r="E7" s="264"/>
      <c r="F7" s="264"/>
      <c r="G7" s="264"/>
      <c r="H7" s="264"/>
      <c r="I7" s="264"/>
      <c r="J7" s="264"/>
      <c r="K7" s="264"/>
      <c r="L7" s="264"/>
      <c r="M7" s="264"/>
      <c r="N7" s="264"/>
      <c r="O7" s="264"/>
      <c r="P7" s="264"/>
      <c r="Q7" s="264"/>
      <c r="R7" s="1"/>
      <c r="S7" s="1"/>
      <c r="T7" s="1"/>
    </row>
    <row r="8" spans="1:20" ht="45" customHeight="1" x14ac:dyDescent="0.4">
      <c r="A8" s="101"/>
      <c r="B8" s="102"/>
      <c r="C8" s="280" t="s">
        <v>67</v>
      </c>
      <c r="D8" s="281" t="s">
        <v>97</v>
      </c>
      <c r="E8" s="282" t="s">
        <v>98</v>
      </c>
      <c r="F8" s="281" t="s">
        <v>156</v>
      </c>
      <c r="G8" s="281" t="s">
        <v>157</v>
      </c>
      <c r="H8" s="281" t="s">
        <v>68</v>
      </c>
      <c r="I8" s="281" t="s">
        <v>69</v>
      </c>
      <c r="J8" s="103"/>
      <c r="K8" s="104"/>
      <c r="L8" s="100"/>
      <c r="M8" s="100"/>
      <c r="N8" s="100"/>
      <c r="O8" s="100"/>
      <c r="P8" s="100"/>
      <c r="Q8" s="1"/>
      <c r="R8" s="1"/>
      <c r="S8" s="1"/>
      <c r="T8" s="1"/>
    </row>
    <row r="9" spans="1:20" ht="24.95" customHeight="1" x14ac:dyDescent="0.4">
      <c r="A9" s="101"/>
      <c r="B9" s="102"/>
      <c r="C9" s="107" t="s">
        <v>154</v>
      </c>
      <c r="D9" s="248" t="s">
        <v>96</v>
      </c>
      <c r="E9" s="109">
        <f>J6</f>
        <v>300</v>
      </c>
      <c r="F9" s="108" t="s">
        <v>152</v>
      </c>
      <c r="G9" s="255">
        <v>0</v>
      </c>
      <c r="H9" s="108">
        <v>76</v>
      </c>
      <c r="I9" s="203">
        <v>3</v>
      </c>
      <c r="J9" s="103"/>
      <c r="K9" s="104"/>
      <c r="L9" s="100"/>
      <c r="M9" s="100"/>
      <c r="N9" s="100"/>
      <c r="O9" s="100"/>
      <c r="P9" s="100"/>
      <c r="Q9" s="1"/>
      <c r="R9" s="1"/>
      <c r="S9" s="1"/>
      <c r="T9" s="1"/>
    </row>
    <row r="10" spans="1:20" ht="24.95" customHeight="1" x14ac:dyDescent="0.4">
      <c r="A10" s="101"/>
      <c r="B10" s="102"/>
      <c r="C10" s="107" t="s">
        <v>154</v>
      </c>
      <c r="D10" s="248" t="s">
        <v>96</v>
      </c>
      <c r="E10" s="109">
        <f>E9</f>
        <v>300</v>
      </c>
      <c r="F10" s="108" t="s">
        <v>152</v>
      </c>
      <c r="G10" s="255">
        <v>0</v>
      </c>
      <c r="H10" s="108">
        <f>R10-H9</f>
        <v>181</v>
      </c>
      <c r="I10" s="203">
        <v>4</v>
      </c>
      <c r="J10" s="103"/>
      <c r="K10" s="104"/>
      <c r="L10" s="100"/>
      <c r="M10" s="100"/>
      <c r="N10" s="100"/>
      <c r="O10" s="100"/>
      <c r="P10" s="100"/>
      <c r="Q10" s="1"/>
      <c r="R10" s="321">
        <f>L6-R12</f>
        <v>257</v>
      </c>
      <c r="S10" s="1"/>
      <c r="T10" s="1"/>
    </row>
    <row r="11" spans="1:20" ht="24.95" hidden="1" customHeight="1" x14ac:dyDescent="0.4">
      <c r="A11" s="105"/>
      <c r="B11" s="106"/>
      <c r="C11" s="107" t="s">
        <v>154</v>
      </c>
      <c r="D11" s="248" t="s">
        <v>96</v>
      </c>
      <c r="E11" s="109">
        <f>E10</f>
        <v>300</v>
      </c>
      <c r="F11" s="108" t="s">
        <v>152</v>
      </c>
      <c r="G11" s="255">
        <v>0</v>
      </c>
      <c r="H11" s="108">
        <f>L6-H9-H10-R12</f>
        <v>0</v>
      </c>
      <c r="I11" s="203">
        <v>5</v>
      </c>
      <c r="J11" s="103"/>
      <c r="K11" s="104"/>
      <c r="L11" s="100"/>
      <c r="M11" s="100"/>
      <c r="N11" s="100"/>
      <c r="O11" s="100"/>
      <c r="P11" s="100"/>
      <c r="Q11" s="1"/>
      <c r="R11" s="1"/>
      <c r="S11" s="1"/>
      <c r="T11" s="1"/>
    </row>
    <row r="12" spans="1:20" ht="24.95" customHeight="1" x14ac:dyDescent="0.4">
      <c r="A12" s="105"/>
      <c r="B12" s="106"/>
      <c r="C12" s="348" t="s">
        <v>154</v>
      </c>
      <c r="D12" s="349" t="s">
        <v>96</v>
      </c>
      <c r="E12" s="350">
        <f>E11</f>
        <v>300</v>
      </c>
      <c r="F12" s="349" t="s">
        <v>158</v>
      </c>
      <c r="G12" s="361">
        <v>500</v>
      </c>
      <c r="H12" s="349">
        <f>R12</f>
        <v>158</v>
      </c>
      <c r="I12" s="351">
        <v>4</v>
      </c>
      <c r="J12" s="103"/>
      <c r="K12" s="104"/>
      <c r="L12" s="100"/>
      <c r="M12" s="100"/>
      <c r="N12" s="100"/>
      <c r="O12" s="100"/>
      <c r="P12" s="100"/>
      <c r="Q12" s="1"/>
      <c r="R12" s="120">
        <v>158</v>
      </c>
      <c r="S12" s="1"/>
      <c r="T12" s="1"/>
    </row>
    <row r="13" spans="1:20" ht="24.95" hidden="1" customHeight="1" x14ac:dyDescent="0.4">
      <c r="A13" s="105"/>
      <c r="B13" s="106"/>
      <c r="C13" s="348" t="s">
        <v>154</v>
      </c>
      <c r="D13" s="349" t="s">
        <v>96</v>
      </c>
      <c r="E13" s="350">
        <f>E12</f>
        <v>300</v>
      </c>
      <c r="F13" s="349" t="s">
        <v>158</v>
      </c>
      <c r="G13" s="361">
        <f>G12</f>
        <v>500</v>
      </c>
      <c r="H13" s="349">
        <v>0</v>
      </c>
      <c r="I13" s="351">
        <v>5</v>
      </c>
      <c r="J13" s="103"/>
      <c r="K13" s="104"/>
      <c r="L13" s="100"/>
      <c r="M13" s="100"/>
      <c r="N13" s="100"/>
      <c r="O13" s="100"/>
      <c r="P13" s="100"/>
      <c r="Q13" s="1"/>
      <c r="R13" s="1"/>
      <c r="S13" s="1"/>
      <c r="T13" s="1"/>
    </row>
    <row r="14" spans="1:20" ht="24.95" hidden="1" customHeight="1" x14ac:dyDescent="0.4">
      <c r="A14" s="105"/>
      <c r="B14" s="106"/>
      <c r="C14" s="342" t="s">
        <v>155</v>
      </c>
      <c r="D14" s="343" t="s">
        <v>96</v>
      </c>
      <c r="E14" s="344">
        <f>E13</f>
        <v>300</v>
      </c>
      <c r="F14" s="345" t="s">
        <v>158</v>
      </c>
      <c r="G14" s="346">
        <v>500</v>
      </c>
      <c r="H14" s="343">
        <v>0</v>
      </c>
      <c r="I14" s="347">
        <v>4</v>
      </c>
      <c r="J14" s="103"/>
      <c r="K14" s="104"/>
      <c r="L14" s="100"/>
      <c r="M14" s="100"/>
      <c r="N14" s="100"/>
      <c r="O14" s="100"/>
      <c r="P14" s="100"/>
      <c r="Q14" s="1"/>
      <c r="R14" s="1"/>
      <c r="S14" s="1"/>
      <c r="T14" s="1"/>
    </row>
    <row r="15" spans="1:20" ht="27" thickBot="1" x14ac:dyDescent="0.45">
      <c r="A15" s="460"/>
      <c r="B15" s="460"/>
      <c r="C15" s="110"/>
      <c r="D15" s="111"/>
      <c r="E15" s="112"/>
      <c r="F15" s="103"/>
      <c r="G15" s="103"/>
      <c r="H15" s="103"/>
      <c r="I15" s="103"/>
      <c r="J15" s="103"/>
      <c r="K15" s="104"/>
      <c r="L15" s="100"/>
      <c r="M15" s="100"/>
      <c r="N15" s="100"/>
      <c r="O15" s="461" t="s">
        <v>136</v>
      </c>
      <c r="P15" s="461"/>
      <c r="Q15" s="1"/>
      <c r="R15" s="1"/>
      <c r="S15" s="1"/>
      <c r="T15" s="1"/>
    </row>
    <row r="16" spans="1:20" ht="117.75" customHeight="1" thickBot="1" x14ac:dyDescent="0.45">
      <c r="A16" s="38" t="s">
        <v>0</v>
      </c>
      <c r="B16" s="38" t="s">
        <v>70</v>
      </c>
      <c r="C16" s="38" t="s">
        <v>71</v>
      </c>
      <c r="D16" s="38" t="s">
        <v>72</v>
      </c>
      <c r="E16" s="38" t="s">
        <v>73</v>
      </c>
      <c r="F16" s="38" t="s">
        <v>74</v>
      </c>
      <c r="G16" s="113" t="s">
        <v>137</v>
      </c>
      <c r="H16" s="113" t="s">
        <v>138</v>
      </c>
      <c r="I16" s="113" t="s">
        <v>139</v>
      </c>
      <c r="J16" s="38" t="s">
        <v>75</v>
      </c>
      <c r="K16" s="38" t="s">
        <v>76</v>
      </c>
      <c r="L16" s="38" t="s">
        <v>77</v>
      </c>
      <c r="M16" s="38" t="s">
        <v>140</v>
      </c>
      <c r="N16" s="38" t="s">
        <v>78</v>
      </c>
      <c r="O16" s="38" t="s">
        <v>79</v>
      </c>
      <c r="P16" s="38" t="s">
        <v>80</v>
      </c>
      <c r="Q16" s="38" t="s">
        <v>81</v>
      </c>
      <c r="R16" s="120">
        <f>Q30*0.0265</f>
        <v>93.43</v>
      </c>
      <c r="S16" s="126"/>
      <c r="T16" s="1"/>
    </row>
    <row r="17" spans="1:22" ht="15" customHeight="1" x14ac:dyDescent="0.4">
      <c r="A17" s="214">
        <v>1</v>
      </c>
      <c r="B17" s="215">
        <v>2</v>
      </c>
      <c r="C17" s="215">
        <v>3</v>
      </c>
      <c r="D17" s="215">
        <v>4</v>
      </c>
      <c r="E17" s="215">
        <v>5</v>
      </c>
      <c r="F17" s="215">
        <v>6</v>
      </c>
      <c r="G17" s="215">
        <v>7</v>
      </c>
      <c r="H17" s="215">
        <v>8</v>
      </c>
      <c r="I17" s="215">
        <v>9</v>
      </c>
      <c r="J17" s="215">
        <v>10</v>
      </c>
      <c r="K17" s="215">
        <v>11</v>
      </c>
      <c r="L17" s="215">
        <v>12</v>
      </c>
      <c r="M17" s="215">
        <v>13</v>
      </c>
      <c r="N17" s="215">
        <v>14</v>
      </c>
      <c r="O17" s="215">
        <v>15</v>
      </c>
      <c r="P17" s="215">
        <v>16</v>
      </c>
      <c r="Q17" s="216">
        <v>17</v>
      </c>
      <c r="R17" s="269"/>
      <c r="S17" s="28"/>
      <c r="T17" s="1"/>
    </row>
    <row r="18" spans="1:22" ht="24.95" customHeight="1" x14ac:dyDescent="0.4">
      <c r="A18" s="283"/>
      <c r="B18" s="284"/>
      <c r="C18" s="284"/>
      <c r="D18" s="284"/>
      <c r="E18" s="284"/>
      <c r="F18" s="285" t="str">
        <f>C11</f>
        <v>ОТКРЫТАЯ</v>
      </c>
      <c r="G18" s="285" t="s">
        <v>153</v>
      </c>
      <c r="H18" s="465" t="str">
        <f>H6</f>
        <v>КАНАЛИЗАЦИИ</v>
      </c>
      <c r="I18" s="465"/>
      <c r="J18" s="466" t="str">
        <f>F11</f>
        <v>БЕЗ ФУТЛЯРА</v>
      </c>
      <c r="K18" s="467"/>
      <c r="L18" s="284"/>
      <c r="M18" s="284"/>
      <c r="N18" s="284"/>
      <c r="O18" s="284"/>
      <c r="P18" s="284"/>
      <c r="Q18" s="286"/>
      <c r="R18" s="120" t="s">
        <v>214</v>
      </c>
      <c r="S18" s="28"/>
      <c r="T18" s="1"/>
    </row>
    <row r="19" spans="1:22" ht="87.75" customHeight="1" x14ac:dyDescent="0.4">
      <c r="A19" s="213">
        <v>1</v>
      </c>
      <c r="B19" s="114" t="s">
        <v>209</v>
      </c>
      <c r="C19" s="115" t="s">
        <v>211</v>
      </c>
      <c r="D19" s="116">
        <f>E9</f>
        <v>300</v>
      </c>
      <c r="E19" s="117">
        <f>I9</f>
        <v>3</v>
      </c>
      <c r="F19" s="207">
        <v>1000</v>
      </c>
      <c r="G19" s="118">
        <f>12068.37-H19-I19</f>
        <v>11257.41</v>
      </c>
      <c r="H19" s="118">
        <v>570.04999999999995</v>
      </c>
      <c r="I19" s="118">
        <v>240.91</v>
      </c>
      <c r="J19" s="287">
        <f>H9/F19</f>
        <v>7.5999999999999998E-2</v>
      </c>
      <c r="K19" s="222">
        <v>1</v>
      </c>
      <c r="L19" s="222">
        <v>1</v>
      </c>
      <c r="M19" s="222">
        <f>G19*J19*L19</f>
        <v>855.56</v>
      </c>
      <c r="N19" s="222">
        <v>1.68</v>
      </c>
      <c r="O19" s="222">
        <v>1</v>
      </c>
      <c r="P19" s="222">
        <f>M19*(1+(K19-1))*O19*N19</f>
        <v>1437.34</v>
      </c>
      <c r="Q19" s="222">
        <f>H19*J19*O19*N19</f>
        <v>72.78</v>
      </c>
      <c r="R19" s="269"/>
      <c r="S19" s="28"/>
      <c r="T19" s="1"/>
    </row>
    <row r="20" spans="1:22" ht="93" customHeight="1" x14ac:dyDescent="0.4">
      <c r="A20" s="213">
        <v>2</v>
      </c>
      <c r="B20" s="114" t="s">
        <v>210</v>
      </c>
      <c r="C20" s="115" t="s">
        <v>212</v>
      </c>
      <c r="D20" s="116">
        <f>E10</f>
        <v>300</v>
      </c>
      <c r="E20" s="117">
        <f>I10</f>
        <v>4</v>
      </c>
      <c r="F20" s="207">
        <v>1000</v>
      </c>
      <c r="G20" s="118">
        <f>165223.98-H20-I20</f>
        <v>154150.56</v>
      </c>
      <c r="H20" s="118">
        <v>7774.6</v>
      </c>
      <c r="I20" s="118">
        <v>3298.82</v>
      </c>
      <c r="J20" s="287">
        <f>H10/F20</f>
        <v>0.18099999999999999</v>
      </c>
      <c r="K20" s="222">
        <v>1</v>
      </c>
      <c r="L20" s="222">
        <v>1</v>
      </c>
      <c r="M20" s="222">
        <f>G20*J20*L20</f>
        <v>27901.25</v>
      </c>
      <c r="N20" s="222">
        <v>1.19</v>
      </c>
      <c r="O20" s="222">
        <v>1</v>
      </c>
      <c r="P20" s="222">
        <f>M20*(1+(K20-1))*O20*N20</f>
        <v>33202.49</v>
      </c>
      <c r="Q20" s="222">
        <f>H20*J20*O20*N20</f>
        <v>1674.57</v>
      </c>
      <c r="R20" s="269"/>
      <c r="S20" s="28"/>
      <c r="T20" s="1"/>
    </row>
    <row r="21" spans="1:22" ht="99.95" hidden="1" customHeight="1" x14ac:dyDescent="0.4">
      <c r="A21" s="213"/>
      <c r="B21" s="366" t="s">
        <v>273</v>
      </c>
      <c r="C21" s="115" t="s">
        <v>213</v>
      </c>
      <c r="D21" s="116">
        <f>E11</f>
        <v>300</v>
      </c>
      <c r="E21" s="117">
        <f>I11</f>
        <v>5</v>
      </c>
      <c r="F21" s="207">
        <v>1000</v>
      </c>
      <c r="G21" s="118">
        <f>215612.71-H21-I21</f>
        <v>201164.27</v>
      </c>
      <c r="H21" s="118">
        <v>10143.52</v>
      </c>
      <c r="I21" s="118">
        <v>4304.92</v>
      </c>
      <c r="J21" s="287">
        <f>H11/F21</f>
        <v>0</v>
      </c>
      <c r="K21" s="119">
        <v>1</v>
      </c>
      <c r="L21" s="119">
        <v>1</v>
      </c>
      <c r="M21" s="119">
        <f>G21*J21*L21</f>
        <v>0</v>
      </c>
      <c r="N21" s="446">
        <v>1.1599999999999999</v>
      </c>
      <c r="O21" s="222">
        <v>1</v>
      </c>
      <c r="P21" s="119">
        <f>M21*(1+(K21-1))*O21</f>
        <v>0</v>
      </c>
      <c r="Q21" s="119">
        <f>H21*J21*O21*N21</f>
        <v>0</v>
      </c>
      <c r="R21" s="120"/>
      <c r="S21" s="28"/>
      <c r="T21" s="1"/>
    </row>
    <row r="22" spans="1:22" ht="24.95" customHeight="1" x14ac:dyDescent="0.4">
      <c r="A22" s="284"/>
      <c r="B22" s="284"/>
      <c r="C22" s="284"/>
      <c r="D22" s="284"/>
      <c r="E22" s="288"/>
      <c r="F22" s="285" t="str">
        <f>C12</f>
        <v>ОТКРЫТАЯ</v>
      </c>
      <c r="G22" s="285" t="s">
        <v>153</v>
      </c>
      <c r="H22" s="465" t="str">
        <f>H6</f>
        <v>КАНАЛИЗАЦИИ</v>
      </c>
      <c r="I22" s="465"/>
      <c r="J22" s="466" t="str">
        <f>F12</f>
        <v>В ФУТЛЯРЕ</v>
      </c>
      <c r="K22" s="467"/>
      <c r="L22" s="284"/>
      <c r="M22" s="284"/>
      <c r="N22" s="284"/>
      <c r="O22" s="286"/>
      <c r="P22" s="286"/>
      <c r="Q22" s="289"/>
      <c r="R22" s="120" t="s">
        <v>206</v>
      </c>
      <c r="S22" s="28"/>
      <c r="T22" s="1"/>
    </row>
    <row r="23" spans="1:22" ht="75" customHeight="1" x14ac:dyDescent="0.4">
      <c r="A23" s="353">
        <v>3</v>
      </c>
      <c r="B23" s="354" t="s">
        <v>199</v>
      </c>
      <c r="C23" s="355" t="s">
        <v>204</v>
      </c>
      <c r="D23" s="356">
        <f>E12</f>
        <v>300</v>
      </c>
      <c r="E23" s="357">
        <f>I12</f>
        <v>4</v>
      </c>
      <c r="F23" s="358">
        <v>10</v>
      </c>
      <c r="G23" s="352">
        <f>1964.23-H23-I23</f>
        <v>1832.57</v>
      </c>
      <c r="H23" s="352">
        <v>92.44</v>
      </c>
      <c r="I23" s="352">
        <v>39.22</v>
      </c>
      <c r="J23" s="359">
        <f>H12/F23</f>
        <v>15.8</v>
      </c>
      <c r="K23" s="360">
        <v>1</v>
      </c>
      <c r="L23" s="360">
        <v>1</v>
      </c>
      <c r="M23" s="360">
        <f>G23*J23*L23</f>
        <v>28954.61</v>
      </c>
      <c r="N23" s="360">
        <v>1.19</v>
      </c>
      <c r="O23" s="360">
        <v>1</v>
      </c>
      <c r="P23" s="360">
        <f>M23*(1+(K23-1)+(N23-1))*O23</f>
        <v>34455.99</v>
      </c>
      <c r="Q23" s="360">
        <f>H23*J23*O23*N23</f>
        <v>1738.06</v>
      </c>
      <c r="R23" s="120"/>
      <c r="S23" s="28"/>
      <c r="T23" s="1"/>
    </row>
    <row r="24" spans="1:22" ht="75" hidden="1" customHeight="1" x14ac:dyDescent="0.4">
      <c r="A24" s="353"/>
      <c r="B24" s="354" t="s">
        <v>200</v>
      </c>
      <c r="C24" s="355" t="s">
        <v>205</v>
      </c>
      <c r="D24" s="356">
        <f>E13</f>
        <v>300</v>
      </c>
      <c r="E24" s="357">
        <f>I13</f>
        <v>5</v>
      </c>
      <c r="F24" s="358">
        <v>10</v>
      </c>
      <c r="G24" s="352">
        <f>2496.95-H24-I24</f>
        <v>2329.4</v>
      </c>
      <c r="H24" s="352">
        <v>117.7</v>
      </c>
      <c r="I24" s="352">
        <v>49.85</v>
      </c>
      <c r="J24" s="359">
        <f>H13/F24</f>
        <v>0</v>
      </c>
      <c r="K24" s="360">
        <v>1</v>
      </c>
      <c r="L24" s="360">
        <v>1</v>
      </c>
      <c r="M24" s="360">
        <f>G24*J24*L24</f>
        <v>0</v>
      </c>
      <c r="N24" s="360">
        <v>1.1599999999999999</v>
      </c>
      <c r="O24" s="360">
        <v>1</v>
      </c>
      <c r="P24" s="360">
        <f>M24*(1+(K24-1)+(N24-1))*O24</f>
        <v>0</v>
      </c>
      <c r="Q24" s="360">
        <f>H24*J24*O24*N24</f>
        <v>0</v>
      </c>
      <c r="R24" s="120"/>
      <c r="S24" s="28"/>
      <c r="T24" s="1"/>
    </row>
    <row r="25" spans="1:22" ht="65.099999999999994" customHeight="1" x14ac:dyDescent="0.4">
      <c r="A25" s="353">
        <v>4</v>
      </c>
      <c r="B25" s="354" t="s">
        <v>177</v>
      </c>
      <c r="C25" s="355" t="s">
        <v>178</v>
      </c>
      <c r="D25" s="356">
        <f>D24</f>
        <v>300</v>
      </c>
      <c r="E25" s="357">
        <f>E23</f>
        <v>4</v>
      </c>
      <c r="F25" s="358">
        <v>10</v>
      </c>
      <c r="G25" s="352">
        <f>43.46-H25-I25</f>
        <v>40.44</v>
      </c>
      <c r="H25" s="352">
        <v>2.15</v>
      </c>
      <c r="I25" s="352">
        <v>0.87</v>
      </c>
      <c r="J25" s="359">
        <f>H12/F25</f>
        <v>15.8</v>
      </c>
      <c r="K25" s="360">
        <v>1</v>
      </c>
      <c r="L25" s="360">
        <v>1</v>
      </c>
      <c r="M25" s="360">
        <f>G25*J25*L25</f>
        <v>638.95000000000005</v>
      </c>
      <c r="N25" s="360">
        <f>N23</f>
        <v>1.19</v>
      </c>
      <c r="O25" s="360">
        <v>1</v>
      </c>
      <c r="P25" s="360">
        <f t="shared" ref="P25" si="0">M25*(1+(K25-1)+(N25-1))*O25</f>
        <v>760.35</v>
      </c>
      <c r="Q25" s="360">
        <f>H25*J25*O25*N25</f>
        <v>40.42</v>
      </c>
      <c r="R25" s="120">
        <f>Q30*0.0265</f>
        <v>93.43</v>
      </c>
      <c r="S25" s="28"/>
      <c r="T25" s="1"/>
    </row>
    <row r="26" spans="1:22" ht="65.099999999999994" hidden="1" customHeight="1" x14ac:dyDescent="0.4">
      <c r="A26" s="353"/>
      <c r="B26" s="354" t="s">
        <v>177</v>
      </c>
      <c r="C26" s="355" t="s">
        <v>178</v>
      </c>
      <c r="D26" s="356">
        <f>D25</f>
        <v>300</v>
      </c>
      <c r="E26" s="357">
        <v>0</v>
      </c>
      <c r="F26" s="358">
        <v>10</v>
      </c>
      <c r="G26" s="352">
        <f>43.46-H26-I26</f>
        <v>40.44</v>
      </c>
      <c r="H26" s="352">
        <v>2.15</v>
      </c>
      <c r="I26" s="352">
        <v>0.87</v>
      </c>
      <c r="J26" s="359">
        <f>H13/F26+H14/F26</f>
        <v>0</v>
      </c>
      <c r="K26" s="360">
        <v>1</v>
      </c>
      <c r="L26" s="360">
        <v>1</v>
      </c>
      <c r="M26" s="360">
        <f>G26*J26*L26</f>
        <v>0</v>
      </c>
      <c r="N26" s="360">
        <f>N24</f>
        <v>1.1599999999999999</v>
      </c>
      <c r="O26" s="360">
        <v>2</v>
      </c>
      <c r="P26" s="360">
        <f t="shared" ref="P26" si="1">M26*(1+(K26-1)+(N26-1))*O26</f>
        <v>0</v>
      </c>
      <c r="Q26" s="360">
        <f>H26*J26*O26*N26</f>
        <v>0</v>
      </c>
      <c r="R26" s="120"/>
      <c r="S26" s="28"/>
      <c r="T26" s="1"/>
    </row>
    <row r="27" spans="1:22" ht="24.95" hidden="1" customHeight="1" x14ac:dyDescent="0.4">
      <c r="A27" s="284"/>
      <c r="B27" s="284"/>
      <c r="C27" s="284"/>
      <c r="D27" s="284"/>
      <c r="E27" s="288"/>
      <c r="F27" s="285" t="str">
        <f>C14</f>
        <v>ЗАКРЫТАЯ</v>
      </c>
      <c r="G27" s="285" t="s">
        <v>153</v>
      </c>
      <c r="H27" s="465" t="str">
        <f>H6</f>
        <v>КАНАЛИЗАЦИИ</v>
      </c>
      <c r="I27" s="465"/>
      <c r="J27" s="466" t="str">
        <f>F14</f>
        <v>В ФУТЛЯРЕ</v>
      </c>
      <c r="K27" s="467"/>
      <c r="L27" s="284"/>
      <c r="M27" s="284"/>
      <c r="N27" s="284"/>
      <c r="O27" s="286"/>
      <c r="P27" s="286"/>
      <c r="Q27" s="289"/>
      <c r="R27" s="120"/>
      <c r="S27" s="120"/>
      <c r="T27" s="1"/>
    </row>
    <row r="28" spans="1:22" ht="99.95" hidden="1" customHeight="1" x14ac:dyDescent="0.4">
      <c r="A28" s="325"/>
      <c r="B28" s="366" t="s">
        <v>179</v>
      </c>
      <c r="C28" s="362" t="s">
        <v>180</v>
      </c>
      <c r="D28" s="363">
        <f>G14</f>
        <v>500</v>
      </c>
      <c r="E28" s="364">
        <f>I14</f>
        <v>4</v>
      </c>
      <c r="F28" s="364">
        <v>100</v>
      </c>
      <c r="G28" s="365">
        <f>7526.24-H28-I28</f>
        <v>7085.97</v>
      </c>
      <c r="H28" s="365">
        <v>288.63</v>
      </c>
      <c r="I28" s="365">
        <v>151.63999999999999</v>
      </c>
      <c r="J28" s="331">
        <v>0</v>
      </c>
      <c r="K28" s="332">
        <v>1</v>
      </c>
      <c r="L28" s="332">
        <v>1</v>
      </c>
      <c r="M28" s="332">
        <f>G28*J28*L28</f>
        <v>0</v>
      </c>
      <c r="N28" s="332">
        <v>1</v>
      </c>
      <c r="O28" s="332">
        <f>O21</f>
        <v>1</v>
      </c>
      <c r="P28" s="332">
        <f>M28*(1+(K28-1)+(N28-1))*O28</f>
        <v>0</v>
      </c>
      <c r="Q28" s="332">
        <f>H28*J28*N28*O28</f>
        <v>0</v>
      </c>
      <c r="R28" s="120"/>
      <c r="S28" s="120"/>
      <c r="T28" s="1"/>
    </row>
    <row r="29" spans="1:22" ht="63" hidden="1" customHeight="1" x14ac:dyDescent="0.4">
      <c r="A29" s="325"/>
      <c r="B29" s="326" t="s">
        <v>102</v>
      </c>
      <c r="C29" s="327" t="s">
        <v>103</v>
      </c>
      <c r="D29" s="328">
        <f>D28</f>
        <v>500</v>
      </c>
      <c r="E29" s="329">
        <f>E28</f>
        <v>4</v>
      </c>
      <c r="F29" s="329">
        <v>1</v>
      </c>
      <c r="G29" s="333">
        <f>48.6-H29-I29</f>
        <v>45.97</v>
      </c>
      <c r="H29" s="333">
        <v>1.65</v>
      </c>
      <c r="I29" s="333">
        <v>0.98</v>
      </c>
      <c r="J29" s="331">
        <v>0</v>
      </c>
      <c r="K29" s="332">
        <v>1</v>
      </c>
      <c r="L29" s="332">
        <v>1</v>
      </c>
      <c r="M29" s="332">
        <f>G29*J29*K29*L29</f>
        <v>0</v>
      </c>
      <c r="N29" s="332">
        <v>1</v>
      </c>
      <c r="O29" s="332">
        <f>O28</f>
        <v>1</v>
      </c>
      <c r="P29" s="332">
        <f>M29*(1+(K29-1)+(N29-1))*O29</f>
        <v>0</v>
      </c>
      <c r="Q29" s="332">
        <f>H29*J29*N29*O29</f>
        <v>0</v>
      </c>
      <c r="R29" s="120">
        <f>Q30*0.0265</f>
        <v>93.43</v>
      </c>
      <c r="S29" s="120"/>
      <c r="T29" s="1"/>
    </row>
    <row r="30" spans="1:22" ht="27" thickBot="1" x14ac:dyDescent="0.45">
      <c r="A30" s="509" t="s">
        <v>13</v>
      </c>
      <c r="B30" s="510"/>
      <c r="C30" s="510"/>
      <c r="D30" s="510"/>
      <c r="E30" s="510"/>
      <c r="F30" s="510"/>
      <c r="G30" s="510"/>
      <c r="H30" s="510"/>
      <c r="I30" s="510"/>
      <c r="J30" s="510"/>
      <c r="K30" s="510"/>
      <c r="L30" s="510"/>
      <c r="M30" s="510"/>
      <c r="N30" s="510"/>
      <c r="O30" s="510"/>
      <c r="P30" s="273">
        <f>SUM(P19:P29)*P32</f>
        <v>69856.17</v>
      </c>
      <c r="Q30" s="273">
        <f>SUM(Q19:Q29)*P32</f>
        <v>3525.83</v>
      </c>
      <c r="R30" s="120">
        <f>P30+Q30</f>
        <v>73382</v>
      </c>
      <c r="S30" s="123">
        <f>R30-T30</f>
        <v>73382</v>
      </c>
      <c r="T30" s="120">
        <f>6829641.12/1000*0</f>
        <v>0</v>
      </c>
      <c r="U30" s="120">
        <f>T30/R30</f>
        <v>0</v>
      </c>
      <c r="V30" s="120"/>
    </row>
    <row r="31" spans="1:22" x14ac:dyDescent="0.4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290" t="s">
        <v>13</v>
      </c>
      <c r="P31" s="143">
        <f>P30*1000</f>
        <v>69856170</v>
      </c>
      <c r="Q31" s="143">
        <f>Q30*1000</f>
        <v>3525830</v>
      </c>
      <c r="R31" s="1"/>
      <c r="S31" s="1"/>
      <c r="T31" s="1"/>
    </row>
    <row r="32" spans="1:22" x14ac:dyDescent="0.4">
      <c r="O32" s="144" t="s">
        <v>134</v>
      </c>
      <c r="P32" s="277">
        <f>'НЦС К-2х400'!P36</f>
        <v>1</v>
      </c>
    </row>
    <row r="33" spans="15:16" x14ac:dyDescent="0.4">
      <c r="O33" s="209"/>
      <c r="P33" s="210"/>
    </row>
    <row r="57" spans="12:12" x14ac:dyDescent="0.4">
      <c r="L57" t="s">
        <v>17</v>
      </c>
    </row>
  </sheetData>
  <mergeCells count="12">
    <mergeCell ref="H27:I27"/>
    <mergeCell ref="J27:K27"/>
    <mergeCell ref="A30:O30"/>
    <mergeCell ref="A3:Q3"/>
    <mergeCell ref="A4:Q4"/>
    <mergeCell ref="A5:Q5"/>
    <mergeCell ref="A15:B15"/>
    <mergeCell ref="O15:P15"/>
    <mergeCell ref="H18:I18"/>
    <mergeCell ref="J18:K18"/>
    <mergeCell ref="H22:I22"/>
    <mergeCell ref="J22:K22"/>
  </mergeCells>
  <conditionalFormatting sqref="S30">
    <cfRule type="cellIs" dxfId="14" priority="1" stopIfTrue="1" operator="equal">
      <formula>0</formula>
    </cfRule>
    <cfRule type="cellIs" dxfId="13" priority="2" stopIfTrue="1" operator="equal">
      <formula>0</formula>
    </cfRule>
    <cfRule type="cellIs" dxfId="12" priority="3" stopIfTrue="1" operator="lessThan">
      <formula>0.01</formula>
    </cfRule>
    <cfRule type="cellIs" dxfId="11" priority="4" stopIfTrue="1" operator="greaterThan">
      <formula>0</formula>
    </cfRule>
    <cfRule type="cellIs" dxfId="10" priority="5" stopIfTrue="1" operator="lessThan">
      <formula>0</formula>
    </cfRule>
  </conditionalFormatting>
  <pageMargins left="0.7" right="0.7" top="0.75" bottom="0.75" header="0.3" footer="0.3"/>
  <pageSetup paperSize="9" scale="2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V51"/>
  <sheetViews>
    <sheetView view="pageBreakPreview" topLeftCell="A4" zoomScale="60" zoomScaleNormal="40" workbookViewId="0">
      <selection activeCell="L7" sqref="L7"/>
    </sheetView>
  </sheetViews>
  <sheetFormatPr defaultRowHeight="26.25" x14ac:dyDescent="0.4"/>
  <cols>
    <col min="1" max="1" width="3.140625" customWidth="1"/>
    <col min="3" max="3" width="27.78515625" customWidth="1"/>
    <col min="6" max="6" width="10.85546875" customWidth="1"/>
    <col min="7" max="7" width="11.28515625" customWidth="1"/>
    <col min="8" max="8" width="10.92578125" customWidth="1"/>
    <col min="16" max="16" width="13.28515625" customWidth="1"/>
    <col min="17" max="17" width="10.140625" customWidth="1"/>
    <col min="18" max="18" width="11.7109375" customWidth="1"/>
  </cols>
  <sheetData>
    <row r="1" spans="1:20" x14ac:dyDescent="0.4">
      <c r="O1" s="140" t="s">
        <v>94</v>
      </c>
    </row>
    <row r="2" spans="1:20" ht="15" customHeight="1" x14ac:dyDescent="0.4"/>
    <row r="3" spans="1:20" x14ac:dyDescent="0.4">
      <c r="A3" s="457" t="s">
        <v>65</v>
      </c>
      <c r="B3" s="457"/>
      <c r="C3" s="457"/>
      <c r="D3" s="457"/>
      <c r="E3" s="457"/>
      <c r="F3" s="457"/>
      <c r="G3" s="457"/>
      <c r="H3" s="457"/>
      <c r="I3" s="457"/>
      <c r="J3" s="457"/>
      <c r="K3" s="457"/>
      <c r="L3" s="457"/>
      <c r="M3" s="457"/>
      <c r="N3" s="457"/>
      <c r="O3" s="457"/>
      <c r="P3" s="457"/>
      <c r="Q3" s="457"/>
      <c r="R3" s="1"/>
      <c r="S3" s="1"/>
      <c r="T3" s="1"/>
    </row>
    <row r="4" spans="1:20" x14ac:dyDescent="0.4">
      <c r="A4" s="458" t="s">
        <v>66</v>
      </c>
      <c r="B4" s="458"/>
      <c r="C4" s="458"/>
      <c r="D4" s="458"/>
      <c r="E4" s="458"/>
      <c r="F4" s="458"/>
      <c r="G4" s="458"/>
      <c r="H4" s="458"/>
      <c r="I4" s="458"/>
      <c r="J4" s="458"/>
      <c r="K4" s="458"/>
      <c r="L4" s="458"/>
      <c r="M4" s="458"/>
      <c r="N4" s="458"/>
      <c r="O4" s="458"/>
      <c r="P4" s="458"/>
      <c r="Q4" s="458"/>
      <c r="R4" s="1"/>
      <c r="S4" s="1"/>
      <c r="T4" s="1"/>
    </row>
    <row r="5" spans="1:20" ht="39" customHeight="1" x14ac:dyDescent="0.4">
      <c r="A5" s="459" t="str">
        <f>'НЦС К-2х400'!A5</f>
        <v>"Вынос сетей канализации по объекту: "Комплексная жилая застройка с объектами инфраструктуры: корпус 19 и корпус 20, а также проектируемые дороги и инженерные коммуникации - улицы №34, №35; Автомобильная дорога регионального назначения "Каширское шоссе – Молоково – Лыткарино"; Многоуровневый паркинг №5, расположенные на земельных участках: *50:21:0060310:5936, 50:21:0060310:5953, 50:21:0000000:46132, 50:21:0000000:46133, 50:21:0060310:5937, 50:21:0060310:13840, 50:21:0060103:13841, 50:21:0060103:13844, 50:21:0060103:13819*, по адресу: Московская область, Ленинский городской округ, сельское поселение Молоковское, д. Мисайлово и Дальние Прудищи"</v>
      </c>
      <c r="B5" s="459"/>
      <c r="C5" s="459"/>
      <c r="D5" s="459"/>
      <c r="E5" s="459"/>
      <c r="F5" s="459"/>
      <c r="G5" s="459"/>
      <c r="H5" s="459"/>
      <c r="I5" s="459"/>
      <c r="J5" s="459"/>
      <c r="K5" s="459"/>
      <c r="L5" s="459"/>
      <c r="M5" s="459"/>
      <c r="N5" s="459"/>
      <c r="O5" s="459"/>
      <c r="P5" s="459"/>
      <c r="Q5" s="459"/>
      <c r="R5" s="1"/>
      <c r="S5" s="1"/>
      <c r="T5" s="1"/>
    </row>
    <row r="6" spans="1:20" ht="24.95" customHeight="1" x14ac:dyDescent="0.4">
      <c r="A6" s="258"/>
      <c r="B6" s="258"/>
      <c r="C6" s="258"/>
      <c r="D6" s="258"/>
      <c r="E6" s="258"/>
      <c r="F6" s="258"/>
      <c r="G6" s="253" t="s">
        <v>150</v>
      </c>
      <c r="H6" s="253" t="s">
        <v>151</v>
      </c>
      <c r="I6" s="258" t="s">
        <v>161</v>
      </c>
      <c r="J6" s="258">
        <v>200</v>
      </c>
      <c r="K6" s="258" t="s">
        <v>162</v>
      </c>
      <c r="L6" s="257">
        <v>0</v>
      </c>
      <c r="M6" s="258"/>
      <c r="N6" s="258"/>
      <c r="O6" s="258"/>
      <c r="P6" s="258"/>
      <c r="Q6" s="258"/>
      <c r="R6" s="1"/>
      <c r="S6" s="1"/>
      <c r="T6" s="1"/>
    </row>
    <row r="7" spans="1:20" ht="24.95" customHeight="1" x14ac:dyDescent="0.4">
      <c r="A7" s="258"/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1"/>
      <c r="S7" s="1"/>
      <c r="T7" s="1"/>
    </row>
    <row r="8" spans="1:20" ht="45" customHeight="1" x14ac:dyDescent="0.4">
      <c r="A8" s="101"/>
      <c r="B8" s="102"/>
      <c r="C8" s="245" t="s">
        <v>67</v>
      </c>
      <c r="D8" s="246" t="s">
        <v>97</v>
      </c>
      <c r="E8" s="247" t="s">
        <v>98</v>
      </c>
      <c r="F8" s="246" t="s">
        <v>156</v>
      </c>
      <c r="G8" s="246" t="s">
        <v>157</v>
      </c>
      <c r="H8" s="246" t="s">
        <v>68</v>
      </c>
      <c r="I8" s="246" t="s">
        <v>69</v>
      </c>
      <c r="J8" s="103"/>
      <c r="K8" s="104"/>
      <c r="L8" s="100"/>
      <c r="M8" s="100"/>
      <c r="N8" s="100"/>
      <c r="O8" s="100"/>
      <c r="P8" s="100"/>
      <c r="Q8" s="1"/>
      <c r="R8" s="1"/>
      <c r="S8" s="1"/>
      <c r="T8" s="1"/>
    </row>
    <row r="9" spans="1:20" ht="24.95" customHeight="1" x14ac:dyDescent="0.4">
      <c r="A9" s="101"/>
      <c r="B9" s="102"/>
      <c r="C9" s="107" t="s">
        <v>154</v>
      </c>
      <c r="D9" s="248" t="s">
        <v>96</v>
      </c>
      <c r="E9" s="109">
        <f>J6</f>
        <v>200</v>
      </c>
      <c r="F9" s="108" t="s">
        <v>152</v>
      </c>
      <c r="G9" s="203">
        <v>0</v>
      </c>
      <c r="H9" s="108">
        <v>0</v>
      </c>
      <c r="I9" s="203">
        <v>3</v>
      </c>
      <c r="J9" s="103"/>
      <c r="K9" s="104"/>
      <c r="L9" s="100"/>
      <c r="M9" s="100"/>
      <c r="N9" s="100"/>
      <c r="O9" s="100"/>
      <c r="P9" s="100"/>
      <c r="Q9" s="1"/>
      <c r="R9" s="1"/>
      <c r="S9" s="1"/>
      <c r="T9" s="1"/>
    </row>
    <row r="10" spans="1:20" ht="24.95" customHeight="1" x14ac:dyDescent="0.4">
      <c r="A10" s="105"/>
      <c r="B10" s="106"/>
      <c r="C10" s="107" t="s">
        <v>154</v>
      </c>
      <c r="D10" s="248" t="s">
        <v>96</v>
      </c>
      <c r="E10" s="109">
        <f>J6</f>
        <v>200</v>
      </c>
      <c r="F10" s="108" t="s">
        <v>152</v>
      </c>
      <c r="G10" s="203">
        <v>0</v>
      </c>
      <c r="H10" s="108">
        <f>L6-H9</f>
        <v>0</v>
      </c>
      <c r="I10" s="203">
        <v>4</v>
      </c>
      <c r="J10" s="103"/>
      <c r="K10" s="104"/>
      <c r="L10" s="100"/>
      <c r="M10" s="100"/>
      <c r="N10" s="100"/>
      <c r="O10" s="100"/>
      <c r="P10" s="100"/>
      <c r="Q10" s="1"/>
      <c r="R10" s="1"/>
      <c r="S10" s="1"/>
      <c r="T10" s="1"/>
    </row>
    <row r="11" spans="1:20" ht="24.95" customHeight="1" x14ac:dyDescent="0.4">
      <c r="A11" s="105"/>
      <c r="B11" s="106"/>
      <c r="C11" s="107" t="s">
        <v>154</v>
      </c>
      <c r="D11" s="248" t="s">
        <v>96</v>
      </c>
      <c r="E11" s="109">
        <f>E10</f>
        <v>200</v>
      </c>
      <c r="F11" s="108" t="s">
        <v>152</v>
      </c>
      <c r="G11" s="203">
        <v>0</v>
      </c>
      <c r="H11" s="108">
        <f>L6-H9-H10</f>
        <v>0</v>
      </c>
      <c r="I11" s="203">
        <v>5</v>
      </c>
      <c r="J11" s="103"/>
      <c r="K11" s="104"/>
      <c r="L11" s="100"/>
      <c r="M11" s="100"/>
      <c r="N11" s="100"/>
      <c r="O11" s="100"/>
      <c r="P11" s="100"/>
      <c r="Q11" s="1"/>
      <c r="R11" s="1"/>
      <c r="S11" s="1"/>
      <c r="T11" s="1"/>
    </row>
    <row r="12" spans="1:20" ht="24.95" hidden="1" customHeight="1" x14ac:dyDescent="0.4">
      <c r="A12" s="105"/>
      <c r="B12" s="106"/>
      <c r="C12" s="107" t="s">
        <v>155</v>
      </c>
      <c r="D12" s="248" t="s">
        <v>96</v>
      </c>
      <c r="E12" s="109">
        <f>E10</f>
        <v>200</v>
      </c>
      <c r="F12" s="131" t="s">
        <v>158</v>
      </c>
      <c r="G12" s="255">
        <v>700</v>
      </c>
      <c r="H12" s="108">
        <v>0</v>
      </c>
      <c r="I12" s="203">
        <v>4</v>
      </c>
      <c r="J12" s="103"/>
      <c r="K12" s="104"/>
      <c r="L12" s="100"/>
      <c r="M12" s="100"/>
      <c r="N12" s="100"/>
      <c r="O12" s="100"/>
      <c r="P12" s="100"/>
      <c r="Q12" s="1"/>
      <c r="R12" s="1"/>
      <c r="S12" s="1"/>
      <c r="T12" s="1"/>
    </row>
    <row r="13" spans="1:20" ht="27" thickBot="1" x14ac:dyDescent="0.45">
      <c r="A13" s="460"/>
      <c r="B13" s="460"/>
      <c r="C13" s="110"/>
      <c r="D13" s="111"/>
      <c r="E13" s="112"/>
      <c r="F13" s="103"/>
      <c r="G13" s="103"/>
      <c r="H13" s="103"/>
      <c r="I13" s="103"/>
      <c r="J13" s="103"/>
      <c r="K13" s="104"/>
      <c r="L13" s="100"/>
      <c r="M13" s="100"/>
      <c r="N13" s="100"/>
      <c r="O13" s="461" t="s">
        <v>136</v>
      </c>
      <c r="P13" s="461"/>
      <c r="Q13" s="1"/>
      <c r="R13" s="1"/>
      <c r="S13" s="1"/>
      <c r="T13" s="1"/>
    </row>
    <row r="14" spans="1:20" ht="117.75" customHeight="1" thickBot="1" x14ac:dyDescent="0.45">
      <c r="A14" s="38" t="s">
        <v>0</v>
      </c>
      <c r="B14" s="38" t="s">
        <v>70</v>
      </c>
      <c r="C14" s="38" t="s">
        <v>71</v>
      </c>
      <c r="D14" s="38" t="s">
        <v>72</v>
      </c>
      <c r="E14" s="38" t="s">
        <v>73</v>
      </c>
      <c r="F14" s="38" t="s">
        <v>74</v>
      </c>
      <c r="G14" s="113" t="s">
        <v>137</v>
      </c>
      <c r="H14" s="113" t="s">
        <v>138</v>
      </c>
      <c r="I14" s="113" t="s">
        <v>139</v>
      </c>
      <c r="J14" s="38" t="s">
        <v>75</v>
      </c>
      <c r="K14" s="38" t="s">
        <v>76</v>
      </c>
      <c r="L14" s="38" t="s">
        <v>77</v>
      </c>
      <c r="M14" s="38" t="s">
        <v>140</v>
      </c>
      <c r="N14" s="38" t="s">
        <v>78</v>
      </c>
      <c r="O14" s="38" t="s">
        <v>79</v>
      </c>
      <c r="P14" s="38" t="s">
        <v>80</v>
      </c>
      <c r="Q14" s="38" t="s">
        <v>81</v>
      </c>
      <c r="R14" s="271">
        <f>Q23*0.0265</f>
        <v>0</v>
      </c>
      <c r="S14" s="126"/>
      <c r="T14" s="1"/>
    </row>
    <row r="15" spans="1:20" ht="15" customHeight="1" x14ac:dyDescent="0.4">
      <c r="A15" s="214">
        <v>1</v>
      </c>
      <c r="B15" s="215">
        <v>2</v>
      </c>
      <c r="C15" s="215">
        <v>3</v>
      </c>
      <c r="D15" s="215">
        <v>4</v>
      </c>
      <c r="E15" s="215">
        <v>5</v>
      </c>
      <c r="F15" s="215">
        <v>6</v>
      </c>
      <c r="G15" s="215">
        <v>7</v>
      </c>
      <c r="H15" s="215">
        <v>8</v>
      </c>
      <c r="I15" s="215">
        <v>9</v>
      </c>
      <c r="J15" s="215">
        <v>10</v>
      </c>
      <c r="K15" s="215">
        <v>11</v>
      </c>
      <c r="L15" s="215">
        <v>12</v>
      </c>
      <c r="M15" s="215">
        <v>13</v>
      </c>
      <c r="N15" s="215">
        <v>14</v>
      </c>
      <c r="O15" s="215">
        <v>15</v>
      </c>
      <c r="P15" s="215">
        <v>16</v>
      </c>
      <c r="Q15" s="216">
        <v>17</v>
      </c>
      <c r="R15" s="260"/>
      <c r="S15" s="28"/>
      <c r="T15" s="1"/>
    </row>
    <row r="16" spans="1:20" ht="24.95" customHeight="1" x14ac:dyDescent="0.4">
      <c r="A16" s="250"/>
      <c r="B16" s="251"/>
      <c r="C16" s="251"/>
      <c r="D16" s="251"/>
      <c r="E16" s="251"/>
      <c r="F16" s="254" t="str">
        <f>C10</f>
        <v>ОТКРЫТАЯ</v>
      </c>
      <c r="G16" s="254" t="s">
        <v>153</v>
      </c>
      <c r="H16" s="511" t="str">
        <f>H6</f>
        <v>ВОДОПРОВОДА</v>
      </c>
      <c r="I16" s="511"/>
      <c r="J16" s="512" t="str">
        <f>F10</f>
        <v>БЕЗ ФУТЛЯРА</v>
      </c>
      <c r="K16" s="513"/>
      <c r="L16" s="251"/>
      <c r="M16" s="251"/>
      <c r="N16" s="251"/>
      <c r="O16" s="251"/>
      <c r="P16" s="251"/>
      <c r="Q16" s="252"/>
      <c r="R16" s="271" t="s">
        <v>172</v>
      </c>
      <c r="S16" s="28"/>
      <c r="T16" s="1"/>
    </row>
    <row r="17" spans="1:22" ht="93" hidden="1" customHeight="1" x14ac:dyDescent="0.4">
      <c r="A17" s="270"/>
      <c r="B17" s="114" t="s">
        <v>171</v>
      </c>
      <c r="C17" s="115" t="s">
        <v>170</v>
      </c>
      <c r="D17" s="220">
        <f>E10</f>
        <v>200</v>
      </c>
      <c r="E17" s="117">
        <f>I9</f>
        <v>3</v>
      </c>
      <c r="F17" s="222">
        <v>1000</v>
      </c>
      <c r="G17" s="118">
        <f>16867.85-H17-I17</f>
        <v>15771.26</v>
      </c>
      <c r="H17" s="118">
        <v>759.08</v>
      </c>
      <c r="I17" s="118">
        <v>337.51</v>
      </c>
      <c r="J17" s="208">
        <f>H9/F17</f>
        <v>0</v>
      </c>
      <c r="K17" s="119">
        <v>1</v>
      </c>
      <c r="L17" s="119">
        <v>1</v>
      </c>
      <c r="M17" s="119">
        <f>G17*J17*L17</f>
        <v>0</v>
      </c>
      <c r="N17" s="119">
        <v>1.56</v>
      </c>
      <c r="O17" s="222">
        <v>1</v>
      </c>
      <c r="P17" s="119">
        <f>M17*(1+(K17-1))*O17*N17</f>
        <v>0</v>
      </c>
      <c r="Q17" s="119">
        <f>H17*J17*O17*N17</f>
        <v>0</v>
      </c>
      <c r="R17" s="120"/>
      <c r="S17" s="28"/>
      <c r="T17" s="1"/>
    </row>
    <row r="18" spans="1:22" ht="93" customHeight="1" x14ac:dyDescent="0.4">
      <c r="A18" s="270">
        <v>1</v>
      </c>
      <c r="B18" s="114" t="s">
        <v>166</v>
      </c>
      <c r="C18" s="115" t="s">
        <v>167</v>
      </c>
      <c r="D18" s="220">
        <f>E11</f>
        <v>200</v>
      </c>
      <c r="E18" s="117">
        <f>I10</f>
        <v>4</v>
      </c>
      <c r="F18" s="222">
        <v>1000</v>
      </c>
      <c r="G18" s="118">
        <f>118507.56-H18-I18</f>
        <v>110646.95</v>
      </c>
      <c r="H18" s="118">
        <v>5492.77</v>
      </c>
      <c r="I18" s="118">
        <v>2367.84</v>
      </c>
      <c r="J18" s="208">
        <f>H10/F18</f>
        <v>0</v>
      </c>
      <c r="K18" s="119">
        <v>1</v>
      </c>
      <c r="L18" s="119">
        <v>1</v>
      </c>
      <c r="M18" s="119">
        <f>G18*J18*L18</f>
        <v>0</v>
      </c>
      <c r="N18" s="119">
        <v>1.1200000000000001</v>
      </c>
      <c r="O18" s="222">
        <v>1</v>
      </c>
      <c r="P18" s="119">
        <f t="shared" ref="P18:P19" si="0">M18*(1+(K18-1))*O18*N18</f>
        <v>0</v>
      </c>
      <c r="Q18" s="119">
        <f t="shared" ref="Q18:Q19" si="1">H18*J18*O18*N18</f>
        <v>0</v>
      </c>
      <c r="R18" s="120"/>
      <c r="S18" s="28"/>
      <c r="T18" s="1"/>
    </row>
    <row r="19" spans="1:22" ht="99.95" hidden="1" customHeight="1" x14ac:dyDescent="0.4">
      <c r="A19" s="270"/>
      <c r="B19" s="114" t="s">
        <v>168</v>
      </c>
      <c r="C19" s="115" t="s">
        <v>169</v>
      </c>
      <c r="D19" s="220">
        <f>E12</f>
        <v>200</v>
      </c>
      <c r="E19" s="117">
        <f>I11</f>
        <v>5</v>
      </c>
      <c r="F19" s="222">
        <v>1000</v>
      </c>
      <c r="G19" s="118">
        <f>141524.24-H19-I19</f>
        <v>132149.64000000001</v>
      </c>
      <c r="H19" s="118">
        <v>6546.6</v>
      </c>
      <c r="I19" s="118">
        <v>2828</v>
      </c>
      <c r="J19" s="208">
        <f>H11/F19</f>
        <v>0</v>
      </c>
      <c r="K19" s="119">
        <v>1</v>
      </c>
      <c r="L19" s="119">
        <v>1</v>
      </c>
      <c r="M19" s="119">
        <f>G19*J19*L19</f>
        <v>0</v>
      </c>
      <c r="N19" s="119">
        <v>1.1000000000000001</v>
      </c>
      <c r="O19" s="222">
        <v>1</v>
      </c>
      <c r="P19" s="119">
        <f t="shared" si="0"/>
        <v>0</v>
      </c>
      <c r="Q19" s="119">
        <f t="shared" si="1"/>
        <v>0</v>
      </c>
      <c r="R19" s="260"/>
      <c r="S19" s="28"/>
      <c r="T19" s="1"/>
    </row>
    <row r="20" spans="1:22" ht="24.95" hidden="1" customHeight="1" x14ac:dyDescent="0.4">
      <c r="A20" s="251"/>
      <c r="B20" s="251"/>
      <c r="C20" s="251"/>
      <c r="D20" s="251"/>
      <c r="E20" s="259"/>
      <c r="F20" s="254" t="str">
        <f>C12</f>
        <v>ЗАКРЫТАЯ</v>
      </c>
      <c r="G20" s="254" t="s">
        <v>153</v>
      </c>
      <c r="H20" s="511" t="str">
        <f>H6</f>
        <v>ВОДОПРОВОДА</v>
      </c>
      <c r="I20" s="511"/>
      <c r="J20" s="512" t="str">
        <f>F12</f>
        <v>В ФУТЛЯРЕ</v>
      </c>
      <c r="K20" s="513"/>
      <c r="L20" s="251"/>
      <c r="M20" s="251"/>
      <c r="N20" s="251"/>
      <c r="O20" s="251"/>
      <c r="P20" s="252"/>
      <c r="Q20" s="249"/>
      <c r="R20" s="120"/>
      <c r="S20" s="120"/>
      <c r="T20" s="1"/>
    </row>
    <row r="21" spans="1:22" ht="99.95" hidden="1" customHeight="1" x14ac:dyDescent="0.4">
      <c r="A21" s="213">
        <v>1</v>
      </c>
      <c r="B21" s="114" t="s">
        <v>160</v>
      </c>
      <c r="C21" s="115" t="s">
        <v>159</v>
      </c>
      <c r="D21" s="116">
        <f>G12</f>
        <v>700</v>
      </c>
      <c r="E21" s="117">
        <f>I12</f>
        <v>4</v>
      </c>
      <c r="F21" s="117">
        <v>100</v>
      </c>
      <c r="G21" s="118">
        <f>14506.49-H21-I21</f>
        <v>13742.26</v>
      </c>
      <c r="H21" s="118">
        <v>470.15</v>
      </c>
      <c r="I21" s="118">
        <v>294.08</v>
      </c>
      <c r="J21" s="121">
        <v>0</v>
      </c>
      <c r="K21" s="119">
        <v>1</v>
      </c>
      <c r="L21" s="119">
        <v>1</v>
      </c>
      <c r="M21" s="119">
        <f>G21*J21*L21</f>
        <v>0</v>
      </c>
      <c r="N21" s="119">
        <v>1</v>
      </c>
      <c r="O21" s="256">
        <f>O19</f>
        <v>1</v>
      </c>
      <c r="P21" s="119">
        <f>M21*(1+(K21-1))*O21</f>
        <v>0</v>
      </c>
      <c r="Q21" s="119">
        <f>H21*J21*N21*O21</f>
        <v>0</v>
      </c>
      <c r="R21" s="120"/>
      <c r="S21" s="120"/>
      <c r="T21" s="1"/>
    </row>
    <row r="22" spans="1:22" ht="63" hidden="1" customHeight="1" x14ac:dyDescent="0.4">
      <c r="A22" s="213">
        <v>2</v>
      </c>
      <c r="B22" s="114" t="s">
        <v>102</v>
      </c>
      <c r="C22" s="115" t="s">
        <v>103</v>
      </c>
      <c r="D22" s="116">
        <f>D21</f>
        <v>700</v>
      </c>
      <c r="E22" s="117">
        <f>E21</f>
        <v>4</v>
      </c>
      <c r="F22" s="117">
        <v>1</v>
      </c>
      <c r="G22" s="122">
        <f>61.58-H22-I22</f>
        <v>58.3</v>
      </c>
      <c r="H22" s="122">
        <v>2.0299999999999998</v>
      </c>
      <c r="I22" s="122">
        <v>1.25</v>
      </c>
      <c r="J22" s="121">
        <v>0</v>
      </c>
      <c r="K22" s="119">
        <v>1</v>
      </c>
      <c r="L22" s="119">
        <v>1</v>
      </c>
      <c r="M22" s="119">
        <f>G22*J22*K22*L22</f>
        <v>0</v>
      </c>
      <c r="N22" s="119">
        <v>1</v>
      </c>
      <c r="O22" s="256">
        <f>O21</f>
        <v>1</v>
      </c>
      <c r="P22" s="119">
        <f>M22*O22</f>
        <v>0</v>
      </c>
      <c r="Q22" s="119">
        <f>H22*J22*N22*O22</f>
        <v>0</v>
      </c>
      <c r="R22" s="120">
        <f>Q23*0.0265</f>
        <v>0</v>
      </c>
      <c r="S22" s="120"/>
      <c r="T22" s="1"/>
    </row>
    <row r="23" spans="1:22" ht="27" thickBot="1" x14ac:dyDescent="0.45">
      <c r="A23" s="506" t="s">
        <v>13</v>
      </c>
      <c r="B23" s="507"/>
      <c r="C23" s="507"/>
      <c r="D23" s="507"/>
      <c r="E23" s="507"/>
      <c r="F23" s="507"/>
      <c r="G23" s="507"/>
      <c r="H23" s="507"/>
      <c r="I23" s="507"/>
      <c r="J23" s="507"/>
      <c r="K23" s="507"/>
      <c r="L23" s="507"/>
      <c r="M23" s="507"/>
      <c r="N23" s="507"/>
      <c r="O23" s="507"/>
      <c r="P23" s="273">
        <f>SUM(P17:P19)*P25</f>
        <v>0</v>
      </c>
      <c r="Q23" s="273">
        <f>SUM(Q17:Q19)*P25</f>
        <v>0</v>
      </c>
      <c r="R23" s="120">
        <f>P23+Q23</f>
        <v>0</v>
      </c>
      <c r="S23" s="123">
        <f>R23-T23</f>
        <v>0</v>
      </c>
      <c r="T23" s="120">
        <f>24609293.03/1000*0</f>
        <v>0</v>
      </c>
      <c r="U23" s="120" t="e">
        <f>T23/R23</f>
        <v>#DIV/0!</v>
      </c>
      <c r="V23" s="120"/>
    </row>
    <row r="24" spans="1:22" x14ac:dyDescent="0.4">
      <c r="A24" s="274"/>
      <c r="B24" s="274"/>
      <c r="C24" s="274"/>
      <c r="D24" s="274"/>
      <c r="E24" s="274"/>
      <c r="F24" s="274"/>
      <c r="G24" s="274"/>
      <c r="H24" s="274"/>
      <c r="I24" s="274"/>
      <c r="J24" s="274"/>
      <c r="K24" s="274"/>
      <c r="L24" s="274"/>
      <c r="M24" s="274"/>
      <c r="N24" s="274"/>
      <c r="O24" s="275" t="s">
        <v>13</v>
      </c>
      <c r="P24" s="143">
        <f>P23*1000</f>
        <v>0</v>
      </c>
      <c r="Q24" s="143">
        <f>Q23*1000</f>
        <v>0</v>
      </c>
      <c r="R24" s="1"/>
      <c r="S24" s="1"/>
      <c r="T24" s="1"/>
    </row>
    <row r="25" spans="1:22" x14ac:dyDescent="0.4">
      <c r="A25" s="276"/>
      <c r="B25" s="276"/>
      <c r="C25" s="276"/>
      <c r="D25" s="276"/>
      <c r="E25" s="276"/>
      <c r="F25" s="276"/>
      <c r="G25" s="276"/>
      <c r="H25" s="276"/>
      <c r="I25" s="276"/>
      <c r="J25" s="276"/>
      <c r="K25" s="276"/>
      <c r="L25" s="276"/>
      <c r="M25" s="276"/>
      <c r="N25" s="276"/>
      <c r="O25" s="144" t="s">
        <v>134</v>
      </c>
      <c r="P25" s="277">
        <v>1</v>
      </c>
      <c r="Q25" s="276"/>
    </row>
    <row r="26" spans="1:22" x14ac:dyDescent="0.4">
      <c r="O26" s="209"/>
      <c r="P26" s="210"/>
    </row>
    <row r="51" spans="12:12" x14ac:dyDescent="0.4">
      <c r="L51" t="s">
        <v>17</v>
      </c>
    </row>
  </sheetData>
  <mergeCells count="10">
    <mergeCell ref="H20:I20"/>
    <mergeCell ref="J20:K20"/>
    <mergeCell ref="A23:O23"/>
    <mergeCell ref="A3:Q3"/>
    <mergeCell ref="A4:Q4"/>
    <mergeCell ref="A5:Q5"/>
    <mergeCell ref="A13:B13"/>
    <mergeCell ref="O13:P13"/>
    <mergeCell ref="H16:I16"/>
    <mergeCell ref="J16:K16"/>
  </mergeCells>
  <conditionalFormatting sqref="S23">
    <cfRule type="cellIs" dxfId="9" priority="1" stopIfTrue="1" operator="equal">
      <formula>0</formula>
    </cfRule>
    <cfRule type="cellIs" dxfId="8" priority="2" stopIfTrue="1" operator="equal">
      <formula>0</formula>
    </cfRule>
    <cfRule type="cellIs" dxfId="7" priority="3" stopIfTrue="1" operator="lessThan">
      <formula>0.01</formula>
    </cfRule>
    <cfRule type="cellIs" dxfId="6" priority="4" stopIfTrue="1" operator="greaterThan">
      <formula>0</formula>
    </cfRule>
    <cfRule type="cellIs" dxfId="5" priority="5" stopIfTrue="1" operator="lessThan">
      <formula>0</formula>
    </cfRule>
  </conditionalFormatting>
  <pageMargins left="0.7" right="0.7" top="0.75" bottom="0.75" header="0.3" footer="0.3"/>
  <pageSetup paperSize="9" scale="2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R27"/>
  <sheetViews>
    <sheetView view="pageBreakPreview" zoomScale="80" zoomScaleNormal="80" zoomScaleSheetLayoutView="80" workbookViewId="0">
      <selection activeCell="G31" sqref="G31"/>
    </sheetView>
  </sheetViews>
  <sheetFormatPr defaultRowHeight="15.75" x14ac:dyDescent="0.25"/>
  <cols>
    <col min="1" max="1" width="3.140625" style="1" customWidth="1"/>
    <col min="2" max="2" width="9.640625" style="1" customWidth="1"/>
    <col min="3" max="3" width="24.78515625" style="1" customWidth="1"/>
    <col min="4" max="4" width="12.640625" style="1" customWidth="1"/>
    <col min="5" max="5" width="6.640625" style="1" customWidth="1"/>
    <col min="6" max="8" width="10.140625" style="1" customWidth="1"/>
    <col min="9" max="9" width="8.640625" style="1" customWidth="1"/>
    <col min="10" max="10" width="8.140625" style="1" customWidth="1"/>
    <col min="11" max="11" width="9.5" style="1" customWidth="1"/>
    <col min="12" max="12" width="11" style="1" customWidth="1"/>
    <col min="13" max="14" width="10.28515625" style="1" customWidth="1"/>
    <col min="15" max="16" width="9.140625" style="1" hidden="1" customWidth="1"/>
    <col min="17" max="18" width="9.140625" style="1" customWidth="1"/>
    <col min="19" max="258" width="9.140625" style="1"/>
    <col min="259" max="259" width="4.42578125" style="1" bestFit="1" customWidth="1"/>
    <col min="260" max="260" width="11.85546875" style="1" customWidth="1"/>
    <col min="261" max="261" width="6.640625" style="1" customWidth="1"/>
    <col min="262" max="262" width="15.7109375" style="1" customWidth="1"/>
    <col min="263" max="265" width="10.85546875" style="1" customWidth="1"/>
    <col min="266" max="266" width="14.5703125" style="1" customWidth="1"/>
    <col min="267" max="267" width="13.78515625" style="1" customWidth="1"/>
    <col min="268" max="268" width="13.2109375" style="1" customWidth="1"/>
    <col min="269" max="269" width="17.92578125" style="1" customWidth="1"/>
    <col min="270" max="270" width="8.28515625" style="1" customWidth="1"/>
    <col min="271" max="514" width="9.140625" style="1"/>
    <col min="515" max="515" width="4.42578125" style="1" bestFit="1" customWidth="1"/>
    <col min="516" max="516" width="11.85546875" style="1" customWidth="1"/>
    <col min="517" max="517" width="6.640625" style="1" customWidth="1"/>
    <col min="518" max="518" width="15.7109375" style="1" customWidth="1"/>
    <col min="519" max="521" width="10.85546875" style="1" customWidth="1"/>
    <col min="522" max="522" width="14.5703125" style="1" customWidth="1"/>
    <col min="523" max="523" width="13.78515625" style="1" customWidth="1"/>
    <col min="524" max="524" width="13.2109375" style="1" customWidth="1"/>
    <col min="525" max="525" width="17.92578125" style="1" customWidth="1"/>
    <col min="526" max="526" width="8.28515625" style="1" customWidth="1"/>
    <col min="527" max="770" width="9.140625" style="1"/>
    <col min="771" max="771" width="4.42578125" style="1" bestFit="1" customWidth="1"/>
    <col min="772" max="772" width="11.85546875" style="1" customWidth="1"/>
    <col min="773" max="773" width="6.640625" style="1" customWidth="1"/>
    <col min="774" max="774" width="15.7109375" style="1" customWidth="1"/>
    <col min="775" max="777" width="10.85546875" style="1" customWidth="1"/>
    <col min="778" max="778" width="14.5703125" style="1" customWidth="1"/>
    <col min="779" max="779" width="13.78515625" style="1" customWidth="1"/>
    <col min="780" max="780" width="13.2109375" style="1" customWidth="1"/>
    <col min="781" max="781" width="17.92578125" style="1" customWidth="1"/>
    <col min="782" max="782" width="8.28515625" style="1" customWidth="1"/>
    <col min="783" max="1026" width="9.140625" style="1"/>
    <col min="1027" max="1027" width="4.42578125" style="1" bestFit="1" customWidth="1"/>
    <col min="1028" max="1028" width="11.85546875" style="1" customWidth="1"/>
    <col min="1029" max="1029" width="6.640625" style="1" customWidth="1"/>
    <col min="1030" max="1030" width="15.7109375" style="1" customWidth="1"/>
    <col min="1031" max="1033" width="10.85546875" style="1" customWidth="1"/>
    <col min="1034" max="1034" width="14.5703125" style="1" customWidth="1"/>
    <col min="1035" max="1035" width="13.78515625" style="1" customWidth="1"/>
    <col min="1036" max="1036" width="13.2109375" style="1" customWidth="1"/>
    <col min="1037" max="1037" width="17.92578125" style="1" customWidth="1"/>
    <col min="1038" max="1038" width="8.28515625" style="1" customWidth="1"/>
    <col min="1039" max="1282" width="9.140625" style="1"/>
    <col min="1283" max="1283" width="4.42578125" style="1" bestFit="1" customWidth="1"/>
    <col min="1284" max="1284" width="11.85546875" style="1" customWidth="1"/>
    <col min="1285" max="1285" width="6.640625" style="1" customWidth="1"/>
    <col min="1286" max="1286" width="15.7109375" style="1" customWidth="1"/>
    <col min="1287" max="1289" width="10.85546875" style="1" customWidth="1"/>
    <col min="1290" max="1290" width="14.5703125" style="1" customWidth="1"/>
    <col min="1291" max="1291" width="13.78515625" style="1" customWidth="1"/>
    <col min="1292" max="1292" width="13.2109375" style="1" customWidth="1"/>
    <col min="1293" max="1293" width="17.92578125" style="1" customWidth="1"/>
    <col min="1294" max="1294" width="8.28515625" style="1" customWidth="1"/>
    <col min="1295" max="1538" width="9.140625" style="1"/>
    <col min="1539" max="1539" width="4.42578125" style="1" bestFit="1" customWidth="1"/>
    <col min="1540" max="1540" width="11.85546875" style="1" customWidth="1"/>
    <col min="1541" max="1541" width="6.640625" style="1" customWidth="1"/>
    <col min="1542" max="1542" width="15.7109375" style="1" customWidth="1"/>
    <col min="1543" max="1545" width="10.85546875" style="1" customWidth="1"/>
    <col min="1546" max="1546" width="14.5703125" style="1" customWidth="1"/>
    <col min="1547" max="1547" width="13.78515625" style="1" customWidth="1"/>
    <col min="1548" max="1548" width="13.2109375" style="1" customWidth="1"/>
    <col min="1549" max="1549" width="17.92578125" style="1" customWidth="1"/>
    <col min="1550" max="1550" width="8.28515625" style="1" customWidth="1"/>
    <col min="1551" max="1794" width="9.140625" style="1"/>
    <col min="1795" max="1795" width="4.42578125" style="1" bestFit="1" customWidth="1"/>
    <col min="1796" max="1796" width="11.85546875" style="1" customWidth="1"/>
    <col min="1797" max="1797" width="6.640625" style="1" customWidth="1"/>
    <col min="1798" max="1798" width="15.7109375" style="1" customWidth="1"/>
    <col min="1799" max="1801" width="10.85546875" style="1" customWidth="1"/>
    <col min="1802" max="1802" width="14.5703125" style="1" customWidth="1"/>
    <col min="1803" max="1803" width="13.78515625" style="1" customWidth="1"/>
    <col min="1804" max="1804" width="13.2109375" style="1" customWidth="1"/>
    <col min="1805" max="1805" width="17.92578125" style="1" customWidth="1"/>
    <col min="1806" max="1806" width="8.28515625" style="1" customWidth="1"/>
    <col min="1807" max="2050" width="9.140625" style="1"/>
    <col min="2051" max="2051" width="4.42578125" style="1" bestFit="1" customWidth="1"/>
    <col min="2052" max="2052" width="11.85546875" style="1" customWidth="1"/>
    <col min="2053" max="2053" width="6.640625" style="1" customWidth="1"/>
    <col min="2054" max="2054" width="15.7109375" style="1" customWidth="1"/>
    <col min="2055" max="2057" width="10.85546875" style="1" customWidth="1"/>
    <col min="2058" max="2058" width="14.5703125" style="1" customWidth="1"/>
    <col min="2059" max="2059" width="13.78515625" style="1" customWidth="1"/>
    <col min="2060" max="2060" width="13.2109375" style="1" customWidth="1"/>
    <col min="2061" max="2061" width="17.92578125" style="1" customWidth="1"/>
    <col min="2062" max="2062" width="8.28515625" style="1" customWidth="1"/>
    <col min="2063" max="2306" width="9.140625" style="1"/>
    <col min="2307" max="2307" width="4.42578125" style="1" bestFit="1" customWidth="1"/>
    <col min="2308" max="2308" width="11.85546875" style="1" customWidth="1"/>
    <col min="2309" max="2309" width="6.640625" style="1" customWidth="1"/>
    <col min="2310" max="2310" width="15.7109375" style="1" customWidth="1"/>
    <col min="2311" max="2313" width="10.85546875" style="1" customWidth="1"/>
    <col min="2314" max="2314" width="14.5703125" style="1" customWidth="1"/>
    <col min="2315" max="2315" width="13.78515625" style="1" customWidth="1"/>
    <col min="2316" max="2316" width="13.2109375" style="1" customWidth="1"/>
    <col min="2317" max="2317" width="17.92578125" style="1" customWidth="1"/>
    <col min="2318" max="2318" width="8.28515625" style="1" customWidth="1"/>
    <col min="2319" max="2562" width="9.140625" style="1"/>
    <col min="2563" max="2563" width="4.42578125" style="1" bestFit="1" customWidth="1"/>
    <col min="2564" max="2564" width="11.85546875" style="1" customWidth="1"/>
    <col min="2565" max="2565" width="6.640625" style="1" customWidth="1"/>
    <col min="2566" max="2566" width="15.7109375" style="1" customWidth="1"/>
    <col min="2567" max="2569" width="10.85546875" style="1" customWidth="1"/>
    <col min="2570" max="2570" width="14.5703125" style="1" customWidth="1"/>
    <col min="2571" max="2571" width="13.78515625" style="1" customWidth="1"/>
    <col min="2572" max="2572" width="13.2109375" style="1" customWidth="1"/>
    <col min="2573" max="2573" width="17.92578125" style="1" customWidth="1"/>
    <col min="2574" max="2574" width="8.28515625" style="1" customWidth="1"/>
    <col min="2575" max="2818" width="9.140625" style="1"/>
    <col min="2819" max="2819" width="4.42578125" style="1" bestFit="1" customWidth="1"/>
    <col min="2820" max="2820" width="11.85546875" style="1" customWidth="1"/>
    <col min="2821" max="2821" width="6.640625" style="1" customWidth="1"/>
    <col min="2822" max="2822" width="15.7109375" style="1" customWidth="1"/>
    <col min="2823" max="2825" width="10.85546875" style="1" customWidth="1"/>
    <col min="2826" max="2826" width="14.5703125" style="1" customWidth="1"/>
    <col min="2827" max="2827" width="13.78515625" style="1" customWidth="1"/>
    <col min="2828" max="2828" width="13.2109375" style="1" customWidth="1"/>
    <col min="2829" max="2829" width="17.92578125" style="1" customWidth="1"/>
    <col min="2830" max="2830" width="8.28515625" style="1" customWidth="1"/>
    <col min="2831" max="3074" width="9.140625" style="1"/>
    <col min="3075" max="3075" width="4.42578125" style="1" bestFit="1" customWidth="1"/>
    <col min="3076" max="3076" width="11.85546875" style="1" customWidth="1"/>
    <col min="3077" max="3077" width="6.640625" style="1" customWidth="1"/>
    <col min="3078" max="3078" width="15.7109375" style="1" customWidth="1"/>
    <col min="3079" max="3081" width="10.85546875" style="1" customWidth="1"/>
    <col min="3082" max="3082" width="14.5703125" style="1" customWidth="1"/>
    <col min="3083" max="3083" width="13.78515625" style="1" customWidth="1"/>
    <col min="3084" max="3084" width="13.2109375" style="1" customWidth="1"/>
    <col min="3085" max="3085" width="17.92578125" style="1" customWidth="1"/>
    <col min="3086" max="3086" width="8.28515625" style="1" customWidth="1"/>
    <col min="3087" max="3330" width="9.140625" style="1"/>
    <col min="3331" max="3331" width="4.42578125" style="1" bestFit="1" customWidth="1"/>
    <col min="3332" max="3332" width="11.85546875" style="1" customWidth="1"/>
    <col min="3333" max="3333" width="6.640625" style="1" customWidth="1"/>
    <col min="3334" max="3334" width="15.7109375" style="1" customWidth="1"/>
    <col min="3335" max="3337" width="10.85546875" style="1" customWidth="1"/>
    <col min="3338" max="3338" width="14.5703125" style="1" customWidth="1"/>
    <col min="3339" max="3339" width="13.78515625" style="1" customWidth="1"/>
    <col min="3340" max="3340" width="13.2109375" style="1" customWidth="1"/>
    <col min="3341" max="3341" width="17.92578125" style="1" customWidth="1"/>
    <col min="3342" max="3342" width="8.28515625" style="1" customWidth="1"/>
    <col min="3343" max="3586" width="9.140625" style="1"/>
    <col min="3587" max="3587" width="4.42578125" style="1" bestFit="1" customWidth="1"/>
    <col min="3588" max="3588" width="11.85546875" style="1" customWidth="1"/>
    <col min="3589" max="3589" width="6.640625" style="1" customWidth="1"/>
    <col min="3590" max="3590" width="15.7109375" style="1" customWidth="1"/>
    <col min="3591" max="3593" width="10.85546875" style="1" customWidth="1"/>
    <col min="3594" max="3594" width="14.5703125" style="1" customWidth="1"/>
    <col min="3595" max="3595" width="13.78515625" style="1" customWidth="1"/>
    <col min="3596" max="3596" width="13.2109375" style="1" customWidth="1"/>
    <col min="3597" max="3597" width="17.92578125" style="1" customWidth="1"/>
    <col min="3598" max="3598" width="8.28515625" style="1" customWidth="1"/>
    <col min="3599" max="3842" width="9.140625" style="1"/>
    <col min="3843" max="3843" width="4.42578125" style="1" bestFit="1" customWidth="1"/>
    <col min="3844" max="3844" width="11.85546875" style="1" customWidth="1"/>
    <col min="3845" max="3845" width="6.640625" style="1" customWidth="1"/>
    <col min="3846" max="3846" width="15.7109375" style="1" customWidth="1"/>
    <col min="3847" max="3849" width="10.85546875" style="1" customWidth="1"/>
    <col min="3850" max="3850" width="14.5703125" style="1" customWidth="1"/>
    <col min="3851" max="3851" width="13.78515625" style="1" customWidth="1"/>
    <col min="3852" max="3852" width="13.2109375" style="1" customWidth="1"/>
    <col min="3853" max="3853" width="17.92578125" style="1" customWidth="1"/>
    <col min="3854" max="3854" width="8.28515625" style="1" customWidth="1"/>
    <col min="3855" max="4098" width="9.140625" style="1"/>
    <col min="4099" max="4099" width="4.42578125" style="1" bestFit="1" customWidth="1"/>
    <col min="4100" max="4100" width="11.85546875" style="1" customWidth="1"/>
    <col min="4101" max="4101" width="6.640625" style="1" customWidth="1"/>
    <col min="4102" max="4102" width="15.7109375" style="1" customWidth="1"/>
    <col min="4103" max="4105" width="10.85546875" style="1" customWidth="1"/>
    <col min="4106" max="4106" width="14.5703125" style="1" customWidth="1"/>
    <col min="4107" max="4107" width="13.78515625" style="1" customWidth="1"/>
    <col min="4108" max="4108" width="13.2109375" style="1" customWidth="1"/>
    <col min="4109" max="4109" width="17.92578125" style="1" customWidth="1"/>
    <col min="4110" max="4110" width="8.28515625" style="1" customWidth="1"/>
    <col min="4111" max="4354" width="9.140625" style="1"/>
    <col min="4355" max="4355" width="4.42578125" style="1" bestFit="1" customWidth="1"/>
    <col min="4356" max="4356" width="11.85546875" style="1" customWidth="1"/>
    <col min="4357" max="4357" width="6.640625" style="1" customWidth="1"/>
    <col min="4358" max="4358" width="15.7109375" style="1" customWidth="1"/>
    <col min="4359" max="4361" width="10.85546875" style="1" customWidth="1"/>
    <col min="4362" max="4362" width="14.5703125" style="1" customWidth="1"/>
    <col min="4363" max="4363" width="13.78515625" style="1" customWidth="1"/>
    <col min="4364" max="4364" width="13.2109375" style="1" customWidth="1"/>
    <col min="4365" max="4365" width="17.92578125" style="1" customWidth="1"/>
    <col min="4366" max="4366" width="8.28515625" style="1" customWidth="1"/>
    <col min="4367" max="4610" width="9.140625" style="1"/>
    <col min="4611" max="4611" width="4.42578125" style="1" bestFit="1" customWidth="1"/>
    <col min="4612" max="4612" width="11.85546875" style="1" customWidth="1"/>
    <col min="4613" max="4613" width="6.640625" style="1" customWidth="1"/>
    <col min="4614" max="4614" width="15.7109375" style="1" customWidth="1"/>
    <col min="4615" max="4617" width="10.85546875" style="1" customWidth="1"/>
    <col min="4618" max="4618" width="14.5703125" style="1" customWidth="1"/>
    <col min="4619" max="4619" width="13.78515625" style="1" customWidth="1"/>
    <col min="4620" max="4620" width="13.2109375" style="1" customWidth="1"/>
    <col min="4621" max="4621" width="17.92578125" style="1" customWidth="1"/>
    <col min="4622" max="4622" width="8.28515625" style="1" customWidth="1"/>
    <col min="4623" max="4866" width="9.140625" style="1"/>
    <col min="4867" max="4867" width="4.42578125" style="1" bestFit="1" customWidth="1"/>
    <col min="4868" max="4868" width="11.85546875" style="1" customWidth="1"/>
    <col min="4869" max="4869" width="6.640625" style="1" customWidth="1"/>
    <col min="4870" max="4870" width="15.7109375" style="1" customWidth="1"/>
    <col min="4871" max="4873" width="10.85546875" style="1" customWidth="1"/>
    <col min="4874" max="4874" width="14.5703125" style="1" customWidth="1"/>
    <col min="4875" max="4875" width="13.78515625" style="1" customWidth="1"/>
    <col min="4876" max="4876" width="13.2109375" style="1" customWidth="1"/>
    <col min="4877" max="4877" width="17.92578125" style="1" customWidth="1"/>
    <col min="4878" max="4878" width="8.28515625" style="1" customWidth="1"/>
    <col min="4879" max="5122" width="9.140625" style="1"/>
    <col min="5123" max="5123" width="4.42578125" style="1" bestFit="1" customWidth="1"/>
    <col min="5124" max="5124" width="11.85546875" style="1" customWidth="1"/>
    <col min="5125" max="5125" width="6.640625" style="1" customWidth="1"/>
    <col min="5126" max="5126" width="15.7109375" style="1" customWidth="1"/>
    <col min="5127" max="5129" width="10.85546875" style="1" customWidth="1"/>
    <col min="5130" max="5130" width="14.5703125" style="1" customWidth="1"/>
    <col min="5131" max="5131" width="13.78515625" style="1" customWidth="1"/>
    <col min="5132" max="5132" width="13.2109375" style="1" customWidth="1"/>
    <col min="5133" max="5133" width="17.92578125" style="1" customWidth="1"/>
    <col min="5134" max="5134" width="8.28515625" style="1" customWidth="1"/>
    <col min="5135" max="5378" width="9.140625" style="1"/>
    <col min="5379" max="5379" width="4.42578125" style="1" bestFit="1" customWidth="1"/>
    <col min="5380" max="5380" width="11.85546875" style="1" customWidth="1"/>
    <col min="5381" max="5381" width="6.640625" style="1" customWidth="1"/>
    <col min="5382" max="5382" width="15.7109375" style="1" customWidth="1"/>
    <col min="5383" max="5385" width="10.85546875" style="1" customWidth="1"/>
    <col min="5386" max="5386" width="14.5703125" style="1" customWidth="1"/>
    <col min="5387" max="5387" width="13.78515625" style="1" customWidth="1"/>
    <col min="5388" max="5388" width="13.2109375" style="1" customWidth="1"/>
    <col min="5389" max="5389" width="17.92578125" style="1" customWidth="1"/>
    <col min="5390" max="5390" width="8.28515625" style="1" customWidth="1"/>
    <col min="5391" max="5634" width="9.140625" style="1"/>
    <col min="5635" max="5635" width="4.42578125" style="1" bestFit="1" customWidth="1"/>
    <col min="5636" max="5636" width="11.85546875" style="1" customWidth="1"/>
    <col min="5637" max="5637" width="6.640625" style="1" customWidth="1"/>
    <col min="5638" max="5638" width="15.7109375" style="1" customWidth="1"/>
    <col min="5639" max="5641" width="10.85546875" style="1" customWidth="1"/>
    <col min="5642" max="5642" width="14.5703125" style="1" customWidth="1"/>
    <col min="5643" max="5643" width="13.78515625" style="1" customWidth="1"/>
    <col min="5644" max="5644" width="13.2109375" style="1" customWidth="1"/>
    <col min="5645" max="5645" width="17.92578125" style="1" customWidth="1"/>
    <col min="5646" max="5646" width="8.28515625" style="1" customWidth="1"/>
    <col min="5647" max="5890" width="9.140625" style="1"/>
    <col min="5891" max="5891" width="4.42578125" style="1" bestFit="1" customWidth="1"/>
    <col min="5892" max="5892" width="11.85546875" style="1" customWidth="1"/>
    <col min="5893" max="5893" width="6.640625" style="1" customWidth="1"/>
    <col min="5894" max="5894" width="15.7109375" style="1" customWidth="1"/>
    <col min="5895" max="5897" width="10.85546875" style="1" customWidth="1"/>
    <col min="5898" max="5898" width="14.5703125" style="1" customWidth="1"/>
    <col min="5899" max="5899" width="13.78515625" style="1" customWidth="1"/>
    <col min="5900" max="5900" width="13.2109375" style="1" customWidth="1"/>
    <col min="5901" max="5901" width="17.92578125" style="1" customWidth="1"/>
    <col min="5902" max="5902" width="8.28515625" style="1" customWidth="1"/>
    <col min="5903" max="6146" width="9.140625" style="1"/>
    <col min="6147" max="6147" width="4.42578125" style="1" bestFit="1" customWidth="1"/>
    <col min="6148" max="6148" width="11.85546875" style="1" customWidth="1"/>
    <col min="6149" max="6149" width="6.640625" style="1" customWidth="1"/>
    <col min="6150" max="6150" width="15.7109375" style="1" customWidth="1"/>
    <col min="6151" max="6153" width="10.85546875" style="1" customWidth="1"/>
    <col min="6154" max="6154" width="14.5703125" style="1" customWidth="1"/>
    <col min="6155" max="6155" width="13.78515625" style="1" customWidth="1"/>
    <col min="6156" max="6156" width="13.2109375" style="1" customWidth="1"/>
    <col min="6157" max="6157" width="17.92578125" style="1" customWidth="1"/>
    <col min="6158" max="6158" width="8.28515625" style="1" customWidth="1"/>
    <col min="6159" max="6402" width="9.140625" style="1"/>
    <col min="6403" max="6403" width="4.42578125" style="1" bestFit="1" customWidth="1"/>
    <col min="6404" max="6404" width="11.85546875" style="1" customWidth="1"/>
    <col min="6405" max="6405" width="6.640625" style="1" customWidth="1"/>
    <col min="6406" max="6406" width="15.7109375" style="1" customWidth="1"/>
    <col min="6407" max="6409" width="10.85546875" style="1" customWidth="1"/>
    <col min="6410" max="6410" width="14.5703125" style="1" customWidth="1"/>
    <col min="6411" max="6411" width="13.78515625" style="1" customWidth="1"/>
    <col min="6412" max="6412" width="13.2109375" style="1" customWidth="1"/>
    <col min="6413" max="6413" width="17.92578125" style="1" customWidth="1"/>
    <col min="6414" max="6414" width="8.28515625" style="1" customWidth="1"/>
    <col min="6415" max="6658" width="9.140625" style="1"/>
    <col min="6659" max="6659" width="4.42578125" style="1" bestFit="1" customWidth="1"/>
    <col min="6660" max="6660" width="11.85546875" style="1" customWidth="1"/>
    <col min="6661" max="6661" width="6.640625" style="1" customWidth="1"/>
    <col min="6662" max="6662" width="15.7109375" style="1" customWidth="1"/>
    <col min="6663" max="6665" width="10.85546875" style="1" customWidth="1"/>
    <col min="6666" max="6666" width="14.5703125" style="1" customWidth="1"/>
    <col min="6667" max="6667" width="13.78515625" style="1" customWidth="1"/>
    <col min="6668" max="6668" width="13.2109375" style="1" customWidth="1"/>
    <col min="6669" max="6669" width="17.92578125" style="1" customWidth="1"/>
    <col min="6670" max="6670" width="8.28515625" style="1" customWidth="1"/>
    <col min="6671" max="6914" width="9.140625" style="1"/>
    <col min="6915" max="6915" width="4.42578125" style="1" bestFit="1" customWidth="1"/>
    <col min="6916" max="6916" width="11.85546875" style="1" customWidth="1"/>
    <col min="6917" max="6917" width="6.640625" style="1" customWidth="1"/>
    <col min="6918" max="6918" width="15.7109375" style="1" customWidth="1"/>
    <col min="6919" max="6921" width="10.85546875" style="1" customWidth="1"/>
    <col min="6922" max="6922" width="14.5703125" style="1" customWidth="1"/>
    <col min="6923" max="6923" width="13.78515625" style="1" customWidth="1"/>
    <col min="6924" max="6924" width="13.2109375" style="1" customWidth="1"/>
    <col min="6925" max="6925" width="17.92578125" style="1" customWidth="1"/>
    <col min="6926" max="6926" width="8.28515625" style="1" customWidth="1"/>
    <col min="6927" max="7170" width="9.140625" style="1"/>
    <col min="7171" max="7171" width="4.42578125" style="1" bestFit="1" customWidth="1"/>
    <col min="7172" max="7172" width="11.85546875" style="1" customWidth="1"/>
    <col min="7173" max="7173" width="6.640625" style="1" customWidth="1"/>
    <col min="7174" max="7174" width="15.7109375" style="1" customWidth="1"/>
    <col min="7175" max="7177" width="10.85546875" style="1" customWidth="1"/>
    <col min="7178" max="7178" width="14.5703125" style="1" customWidth="1"/>
    <col min="7179" max="7179" width="13.78515625" style="1" customWidth="1"/>
    <col min="7180" max="7180" width="13.2109375" style="1" customWidth="1"/>
    <col min="7181" max="7181" width="17.92578125" style="1" customWidth="1"/>
    <col min="7182" max="7182" width="8.28515625" style="1" customWidth="1"/>
    <col min="7183" max="7426" width="9.140625" style="1"/>
    <col min="7427" max="7427" width="4.42578125" style="1" bestFit="1" customWidth="1"/>
    <col min="7428" max="7428" width="11.85546875" style="1" customWidth="1"/>
    <col min="7429" max="7429" width="6.640625" style="1" customWidth="1"/>
    <col min="7430" max="7430" width="15.7109375" style="1" customWidth="1"/>
    <col min="7431" max="7433" width="10.85546875" style="1" customWidth="1"/>
    <col min="7434" max="7434" width="14.5703125" style="1" customWidth="1"/>
    <col min="7435" max="7435" width="13.78515625" style="1" customWidth="1"/>
    <col min="7436" max="7436" width="13.2109375" style="1" customWidth="1"/>
    <col min="7437" max="7437" width="17.92578125" style="1" customWidth="1"/>
    <col min="7438" max="7438" width="8.28515625" style="1" customWidth="1"/>
    <col min="7439" max="7682" width="9.140625" style="1"/>
    <col min="7683" max="7683" width="4.42578125" style="1" bestFit="1" customWidth="1"/>
    <col min="7684" max="7684" width="11.85546875" style="1" customWidth="1"/>
    <col min="7685" max="7685" width="6.640625" style="1" customWidth="1"/>
    <col min="7686" max="7686" width="15.7109375" style="1" customWidth="1"/>
    <col min="7687" max="7689" width="10.85546875" style="1" customWidth="1"/>
    <col min="7690" max="7690" width="14.5703125" style="1" customWidth="1"/>
    <col min="7691" max="7691" width="13.78515625" style="1" customWidth="1"/>
    <col min="7692" max="7692" width="13.2109375" style="1" customWidth="1"/>
    <col min="7693" max="7693" width="17.92578125" style="1" customWidth="1"/>
    <col min="7694" max="7694" width="8.28515625" style="1" customWidth="1"/>
    <col min="7695" max="7938" width="9.140625" style="1"/>
    <col min="7939" max="7939" width="4.42578125" style="1" bestFit="1" customWidth="1"/>
    <col min="7940" max="7940" width="11.85546875" style="1" customWidth="1"/>
    <col min="7941" max="7941" width="6.640625" style="1" customWidth="1"/>
    <col min="7942" max="7942" width="15.7109375" style="1" customWidth="1"/>
    <col min="7943" max="7945" width="10.85546875" style="1" customWidth="1"/>
    <col min="7946" max="7946" width="14.5703125" style="1" customWidth="1"/>
    <col min="7947" max="7947" width="13.78515625" style="1" customWidth="1"/>
    <col min="7948" max="7948" width="13.2109375" style="1" customWidth="1"/>
    <col min="7949" max="7949" width="17.92578125" style="1" customWidth="1"/>
    <col min="7950" max="7950" width="8.28515625" style="1" customWidth="1"/>
    <col min="7951" max="8194" width="9.140625" style="1"/>
    <col min="8195" max="8195" width="4.42578125" style="1" bestFit="1" customWidth="1"/>
    <col min="8196" max="8196" width="11.85546875" style="1" customWidth="1"/>
    <col min="8197" max="8197" width="6.640625" style="1" customWidth="1"/>
    <col min="8198" max="8198" width="15.7109375" style="1" customWidth="1"/>
    <col min="8199" max="8201" width="10.85546875" style="1" customWidth="1"/>
    <col min="8202" max="8202" width="14.5703125" style="1" customWidth="1"/>
    <col min="8203" max="8203" width="13.78515625" style="1" customWidth="1"/>
    <col min="8204" max="8204" width="13.2109375" style="1" customWidth="1"/>
    <col min="8205" max="8205" width="17.92578125" style="1" customWidth="1"/>
    <col min="8206" max="8206" width="8.28515625" style="1" customWidth="1"/>
    <col min="8207" max="8450" width="9.140625" style="1"/>
    <col min="8451" max="8451" width="4.42578125" style="1" bestFit="1" customWidth="1"/>
    <col min="8452" max="8452" width="11.85546875" style="1" customWidth="1"/>
    <col min="8453" max="8453" width="6.640625" style="1" customWidth="1"/>
    <col min="8454" max="8454" width="15.7109375" style="1" customWidth="1"/>
    <col min="8455" max="8457" width="10.85546875" style="1" customWidth="1"/>
    <col min="8458" max="8458" width="14.5703125" style="1" customWidth="1"/>
    <col min="8459" max="8459" width="13.78515625" style="1" customWidth="1"/>
    <col min="8460" max="8460" width="13.2109375" style="1" customWidth="1"/>
    <col min="8461" max="8461" width="17.92578125" style="1" customWidth="1"/>
    <col min="8462" max="8462" width="8.28515625" style="1" customWidth="1"/>
    <col min="8463" max="8706" width="9.140625" style="1"/>
    <col min="8707" max="8707" width="4.42578125" style="1" bestFit="1" customWidth="1"/>
    <col min="8708" max="8708" width="11.85546875" style="1" customWidth="1"/>
    <col min="8709" max="8709" width="6.640625" style="1" customWidth="1"/>
    <col min="8710" max="8710" width="15.7109375" style="1" customWidth="1"/>
    <col min="8711" max="8713" width="10.85546875" style="1" customWidth="1"/>
    <col min="8714" max="8714" width="14.5703125" style="1" customWidth="1"/>
    <col min="8715" max="8715" width="13.78515625" style="1" customWidth="1"/>
    <col min="8716" max="8716" width="13.2109375" style="1" customWidth="1"/>
    <col min="8717" max="8717" width="17.92578125" style="1" customWidth="1"/>
    <col min="8718" max="8718" width="8.28515625" style="1" customWidth="1"/>
    <col min="8719" max="8962" width="9.140625" style="1"/>
    <col min="8963" max="8963" width="4.42578125" style="1" bestFit="1" customWidth="1"/>
    <col min="8964" max="8964" width="11.85546875" style="1" customWidth="1"/>
    <col min="8965" max="8965" width="6.640625" style="1" customWidth="1"/>
    <col min="8966" max="8966" width="15.7109375" style="1" customWidth="1"/>
    <col min="8967" max="8969" width="10.85546875" style="1" customWidth="1"/>
    <col min="8970" max="8970" width="14.5703125" style="1" customWidth="1"/>
    <col min="8971" max="8971" width="13.78515625" style="1" customWidth="1"/>
    <col min="8972" max="8972" width="13.2109375" style="1" customWidth="1"/>
    <col min="8973" max="8973" width="17.92578125" style="1" customWidth="1"/>
    <col min="8974" max="8974" width="8.28515625" style="1" customWidth="1"/>
    <col min="8975" max="9218" width="9.140625" style="1"/>
    <col min="9219" max="9219" width="4.42578125" style="1" bestFit="1" customWidth="1"/>
    <col min="9220" max="9220" width="11.85546875" style="1" customWidth="1"/>
    <col min="9221" max="9221" width="6.640625" style="1" customWidth="1"/>
    <col min="9222" max="9222" width="15.7109375" style="1" customWidth="1"/>
    <col min="9223" max="9225" width="10.85546875" style="1" customWidth="1"/>
    <col min="9226" max="9226" width="14.5703125" style="1" customWidth="1"/>
    <col min="9227" max="9227" width="13.78515625" style="1" customWidth="1"/>
    <col min="9228" max="9228" width="13.2109375" style="1" customWidth="1"/>
    <col min="9229" max="9229" width="17.92578125" style="1" customWidth="1"/>
    <col min="9230" max="9230" width="8.28515625" style="1" customWidth="1"/>
    <col min="9231" max="9474" width="9.140625" style="1"/>
    <col min="9475" max="9475" width="4.42578125" style="1" bestFit="1" customWidth="1"/>
    <col min="9476" max="9476" width="11.85546875" style="1" customWidth="1"/>
    <col min="9477" max="9477" width="6.640625" style="1" customWidth="1"/>
    <col min="9478" max="9478" width="15.7109375" style="1" customWidth="1"/>
    <col min="9479" max="9481" width="10.85546875" style="1" customWidth="1"/>
    <col min="9482" max="9482" width="14.5703125" style="1" customWidth="1"/>
    <col min="9483" max="9483" width="13.78515625" style="1" customWidth="1"/>
    <col min="9484" max="9484" width="13.2109375" style="1" customWidth="1"/>
    <col min="9485" max="9485" width="17.92578125" style="1" customWidth="1"/>
    <col min="9486" max="9486" width="8.28515625" style="1" customWidth="1"/>
    <col min="9487" max="9730" width="9.140625" style="1"/>
    <col min="9731" max="9731" width="4.42578125" style="1" bestFit="1" customWidth="1"/>
    <col min="9732" max="9732" width="11.85546875" style="1" customWidth="1"/>
    <col min="9733" max="9733" width="6.640625" style="1" customWidth="1"/>
    <col min="9734" max="9734" width="15.7109375" style="1" customWidth="1"/>
    <col min="9735" max="9737" width="10.85546875" style="1" customWidth="1"/>
    <col min="9738" max="9738" width="14.5703125" style="1" customWidth="1"/>
    <col min="9739" max="9739" width="13.78515625" style="1" customWidth="1"/>
    <col min="9740" max="9740" width="13.2109375" style="1" customWidth="1"/>
    <col min="9741" max="9741" width="17.92578125" style="1" customWidth="1"/>
    <col min="9742" max="9742" width="8.28515625" style="1" customWidth="1"/>
    <col min="9743" max="9986" width="9.140625" style="1"/>
    <col min="9987" max="9987" width="4.42578125" style="1" bestFit="1" customWidth="1"/>
    <col min="9988" max="9988" width="11.85546875" style="1" customWidth="1"/>
    <col min="9989" max="9989" width="6.640625" style="1" customWidth="1"/>
    <col min="9990" max="9990" width="15.7109375" style="1" customWidth="1"/>
    <col min="9991" max="9993" width="10.85546875" style="1" customWidth="1"/>
    <col min="9994" max="9994" width="14.5703125" style="1" customWidth="1"/>
    <col min="9995" max="9995" width="13.78515625" style="1" customWidth="1"/>
    <col min="9996" max="9996" width="13.2109375" style="1" customWidth="1"/>
    <col min="9997" max="9997" width="17.92578125" style="1" customWidth="1"/>
    <col min="9998" max="9998" width="8.28515625" style="1" customWidth="1"/>
    <col min="9999" max="10242" width="9.140625" style="1"/>
    <col min="10243" max="10243" width="4.42578125" style="1" bestFit="1" customWidth="1"/>
    <col min="10244" max="10244" width="11.85546875" style="1" customWidth="1"/>
    <col min="10245" max="10245" width="6.640625" style="1" customWidth="1"/>
    <col min="10246" max="10246" width="15.7109375" style="1" customWidth="1"/>
    <col min="10247" max="10249" width="10.85546875" style="1" customWidth="1"/>
    <col min="10250" max="10250" width="14.5703125" style="1" customWidth="1"/>
    <col min="10251" max="10251" width="13.78515625" style="1" customWidth="1"/>
    <col min="10252" max="10252" width="13.2109375" style="1" customWidth="1"/>
    <col min="10253" max="10253" width="17.92578125" style="1" customWidth="1"/>
    <col min="10254" max="10254" width="8.28515625" style="1" customWidth="1"/>
    <col min="10255" max="10498" width="9.140625" style="1"/>
    <col min="10499" max="10499" width="4.42578125" style="1" bestFit="1" customWidth="1"/>
    <col min="10500" max="10500" width="11.85546875" style="1" customWidth="1"/>
    <col min="10501" max="10501" width="6.640625" style="1" customWidth="1"/>
    <col min="10502" max="10502" width="15.7109375" style="1" customWidth="1"/>
    <col min="10503" max="10505" width="10.85546875" style="1" customWidth="1"/>
    <col min="10506" max="10506" width="14.5703125" style="1" customWidth="1"/>
    <col min="10507" max="10507" width="13.78515625" style="1" customWidth="1"/>
    <col min="10508" max="10508" width="13.2109375" style="1" customWidth="1"/>
    <col min="10509" max="10509" width="17.92578125" style="1" customWidth="1"/>
    <col min="10510" max="10510" width="8.28515625" style="1" customWidth="1"/>
    <col min="10511" max="10754" width="9.140625" style="1"/>
    <col min="10755" max="10755" width="4.42578125" style="1" bestFit="1" customWidth="1"/>
    <col min="10756" max="10756" width="11.85546875" style="1" customWidth="1"/>
    <col min="10757" max="10757" width="6.640625" style="1" customWidth="1"/>
    <col min="10758" max="10758" width="15.7109375" style="1" customWidth="1"/>
    <col min="10759" max="10761" width="10.85546875" style="1" customWidth="1"/>
    <col min="10762" max="10762" width="14.5703125" style="1" customWidth="1"/>
    <col min="10763" max="10763" width="13.78515625" style="1" customWidth="1"/>
    <col min="10764" max="10764" width="13.2109375" style="1" customWidth="1"/>
    <col min="10765" max="10765" width="17.92578125" style="1" customWidth="1"/>
    <col min="10766" max="10766" width="8.28515625" style="1" customWidth="1"/>
    <col min="10767" max="11010" width="9.140625" style="1"/>
    <col min="11011" max="11011" width="4.42578125" style="1" bestFit="1" customWidth="1"/>
    <col min="11012" max="11012" width="11.85546875" style="1" customWidth="1"/>
    <col min="11013" max="11013" width="6.640625" style="1" customWidth="1"/>
    <col min="11014" max="11014" width="15.7109375" style="1" customWidth="1"/>
    <col min="11015" max="11017" width="10.85546875" style="1" customWidth="1"/>
    <col min="11018" max="11018" width="14.5703125" style="1" customWidth="1"/>
    <col min="11019" max="11019" width="13.78515625" style="1" customWidth="1"/>
    <col min="11020" max="11020" width="13.2109375" style="1" customWidth="1"/>
    <col min="11021" max="11021" width="17.92578125" style="1" customWidth="1"/>
    <col min="11022" max="11022" width="8.28515625" style="1" customWidth="1"/>
    <col min="11023" max="11266" width="9.140625" style="1"/>
    <col min="11267" max="11267" width="4.42578125" style="1" bestFit="1" customWidth="1"/>
    <col min="11268" max="11268" width="11.85546875" style="1" customWidth="1"/>
    <col min="11269" max="11269" width="6.640625" style="1" customWidth="1"/>
    <col min="11270" max="11270" width="15.7109375" style="1" customWidth="1"/>
    <col min="11271" max="11273" width="10.85546875" style="1" customWidth="1"/>
    <col min="11274" max="11274" width="14.5703125" style="1" customWidth="1"/>
    <col min="11275" max="11275" width="13.78515625" style="1" customWidth="1"/>
    <col min="11276" max="11276" width="13.2109375" style="1" customWidth="1"/>
    <col min="11277" max="11277" width="17.92578125" style="1" customWidth="1"/>
    <col min="11278" max="11278" width="8.28515625" style="1" customWidth="1"/>
    <col min="11279" max="11522" width="9.140625" style="1"/>
    <col min="11523" max="11523" width="4.42578125" style="1" bestFit="1" customWidth="1"/>
    <col min="11524" max="11524" width="11.85546875" style="1" customWidth="1"/>
    <col min="11525" max="11525" width="6.640625" style="1" customWidth="1"/>
    <col min="11526" max="11526" width="15.7109375" style="1" customWidth="1"/>
    <col min="11527" max="11529" width="10.85546875" style="1" customWidth="1"/>
    <col min="11530" max="11530" width="14.5703125" style="1" customWidth="1"/>
    <col min="11531" max="11531" width="13.78515625" style="1" customWidth="1"/>
    <col min="11532" max="11532" width="13.2109375" style="1" customWidth="1"/>
    <col min="11533" max="11533" width="17.92578125" style="1" customWidth="1"/>
    <col min="11534" max="11534" width="8.28515625" style="1" customWidth="1"/>
    <col min="11535" max="11778" width="9.140625" style="1"/>
    <col min="11779" max="11779" width="4.42578125" style="1" bestFit="1" customWidth="1"/>
    <col min="11780" max="11780" width="11.85546875" style="1" customWidth="1"/>
    <col min="11781" max="11781" width="6.640625" style="1" customWidth="1"/>
    <col min="11782" max="11782" width="15.7109375" style="1" customWidth="1"/>
    <col min="11783" max="11785" width="10.85546875" style="1" customWidth="1"/>
    <col min="11786" max="11786" width="14.5703125" style="1" customWidth="1"/>
    <col min="11787" max="11787" width="13.78515625" style="1" customWidth="1"/>
    <col min="11788" max="11788" width="13.2109375" style="1" customWidth="1"/>
    <col min="11789" max="11789" width="17.92578125" style="1" customWidth="1"/>
    <col min="11790" max="11790" width="8.28515625" style="1" customWidth="1"/>
    <col min="11791" max="12034" width="9.140625" style="1"/>
    <col min="12035" max="12035" width="4.42578125" style="1" bestFit="1" customWidth="1"/>
    <col min="12036" max="12036" width="11.85546875" style="1" customWidth="1"/>
    <col min="12037" max="12037" width="6.640625" style="1" customWidth="1"/>
    <col min="12038" max="12038" width="15.7109375" style="1" customWidth="1"/>
    <col min="12039" max="12041" width="10.85546875" style="1" customWidth="1"/>
    <col min="12042" max="12042" width="14.5703125" style="1" customWidth="1"/>
    <col min="12043" max="12043" width="13.78515625" style="1" customWidth="1"/>
    <col min="12044" max="12044" width="13.2109375" style="1" customWidth="1"/>
    <col min="12045" max="12045" width="17.92578125" style="1" customWidth="1"/>
    <col min="12046" max="12046" width="8.28515625" style="1" customWidth="1"/>
    <col min="12047" max="12290" width="9.140625" style="1"/>
    <col min="12291" max="12291" width="4.42578125" style="1" bestFit="1" customWidth="1"/>
    <col min="12292" max="12292" width="11.85546875" style="1" customWidth="1"/>
    <col min="12293" max="12293" width="6.640625" style="1" customWidth="1"/>
    <col min="12294" max="12294" width="15.7109375" style="1" customWidth="1"/>
    <col min="12295" max="12297" width="10.85546875" style="1" customWidth="1"/>
    <col min="12298" max="12298" width="14.5703125" style="1" customWidth="1"/>
    <col min="12299" max="12299" width="13.78515625" style="1" customWidth="1"/>
    <col min="12300" max="12300" width="13.2109375" style="1" customWidth="1"/>
    <col min="12301" max="12301" width="17.92578125" style="1" customWidth="1"/>
    <col min="12302" max="12302" width="8.28515625" style="1" customWidth="1"/>
    <col min="12303" max="12546" width="9.140625" style="1"/>
    <col min="12547" max="12547" width="4.42578125" style="1" bestFit="1" customWidth="1"/>
    <col min="12548" max="12548" width="11.85546875" style="1" customWidth="1"/>
    <col min="12549" max="12549" width="6.640625" style="1" customWidth="1"/>
    <col min="12550" max="12550" width="15.7109375" style="1" customWidth="1"/>
    <col min="12551" max="12553" width="10.85546875" style="1" customWidth="1"/>
    <col min="12554" max="12554" width="14.5703125" style="1" customWidth="1"/>
    <col min="12555" max="12555" width="13.78515625" style="1" customWidth="1"/>
    <col min="12556" max="12556" width="13.2109375" style="1" customWidth="1"/>
    <col min="12557" max="12557" width="17.92578125" style="1" customWidth="1"/>
    <col min="12558" max="12558" width="8.28515625" style="1" customWidth="1"/>
    <col min="12559" max="12802" width="9.140625" style="1"/>
    <col min="12803" max="12803" width="4.42578125" style="1" bestFit="1" customWidth="1"/>
    <col min="12804" max="12804" width="11.85546875" style="1" customWidth="1"/>
    <col min="12805" max="12805" width="6.640625" style="1" customWidth="1"/>
    <col min="12806" max="12806" width="15.7109375" style="1" customWidth="1"/>
    <col min="12807" max="12809" width="10.85546875" style="1" customWidth="1"/>
    <col min="12810" max="12810" width="14.5703125" style="1" customWidth="1"/>
    <col min="12811" max="12811" width="13.78515625" style="1" customWidth="1"/>
    <col min="12812" max="12812" width="13.2109375" style="1" customWidth="1"/>
    <col min="12813" max="12813" width="17.92578125" style="1" customWidth="1"/>
    <col min="12814" max="12814" width="8.28515625" style="1" customWidth="1"/>
    <col min="12815" max="13058" width="9.140625" style="1"/>
    <col min="13059" max="13059" width="4.42578125" style="1" bestFit="1" customWidth="1"/>
    <col min="13060" max="13060" width="11.85546875" style="1" customWidth="1"/>
    <col min="13061" max="13061" width="6.640625" style="1" customWidth="1"/>
    <col min="13062" max="13062" width="15.7109375" style="1" customWidth="1"/>
    <col min="13063" max="13065" width="10.85546875" style="1" customWidth="1"/>
    <col min="13066" max="13066" width="14.5703125" style="1" customWidth="1"/>
    <col min="13067" max="13067" width="13.78515625" style="1" customWidth="1"/>
    <col min="13068" max="13068" width="13.2109375" style="1" customWidth="1"/>
    <col min="13069" max="13069" width="17.92578125" style="1" customWidth="1"/>
    <col min="13070" max="13070" width="8.28515625" style="1" customWidth="1"/>
    <col min="13071" max="13314" width="9.140625" style="1"/>
    <col min="13315" max="13315" width="4.42578125" style="1" bestFit="1" customWidth="1"/>
    <col min="13316" max="13316" width="11.85546875" style="1" customWidth="1"/>
    <col min="13317" max="13317" width="6.640625" style="1" customWidth="1"/>
    <col min="13318" max="13318" width="15.7109375" style="1" customWidth="1"/>
    <col min="13319" max="13321" width="10.85546875" style="1" customWidth="1"/>
    <col min="13322" max="13322" width="14.5703125" style="1" customWidth="1"/>
    <col min="13323" max="13323" width="13.78515625" style="1" customWidth="1"/>
    <col min="13324" max="13324" width="13.2109375" style="1" customWidth="1"/>
    <col min="13325" max="13325" width="17.92578125" style="1" customWidth="1"/>
    <col min="13326" max="13326" width="8.28515625" style="1" customWidth="1"/>
    <col min="13327" max="13570" width="9.140625" style="1"/>
    <col min="13571" max="13571" width="4.42578125" style="1" bestFit="1" customWidth="1"/>
    <col min="13572" max="13572" width="11.85546875" style="1" customWidth="1"/>
    <col min="13573" max="13573" width="6.640625" style="1" customWidth="1"/>
    <col min="13574" max="13574" width="15.7109375" style="1" customWidth="1"/>
    <col min="13575" max="13577" width="10.85546875" style="1" customWidth="1"/>
    <col min="13578" max="13578" width="14.5703125" style="1" customWidth="1"/>
    <col min="13579" max="13579" width="13.78515625" style="1" customWidth="1"/>
    <col min="13580" max="13580" width="13.2109375" style="1" customWidth="1"/>
    <col min="13581" max="13581" width="17.92578125" style="1" customWidth="1"/>
    <col min="13582" max="13582" width="8.28515625" style="1" customWidth="1"/>
    <col min="13583" max="13826" width="9.140625" style="1"/>
    <col min="13827" max="13827" width="4.42578125" style="1" bestFit="1" customWidth="1"/>
    <col min="13828" max="13828" width="11.85546875" style="1" customWidth="1"/>
    <col min="13829" max="13829" width="6.640625" style="1" customWidth="1"/>
    <col min="13830" max="13830" width="15.7109375" style="1" customWidth="1"/>
    <col min="13831" max="13833" width="10.85546875" style="1" customWidth="1"/>
    <col min="13834" max="13834" width="14.5703125" style="1" customWidth="1"/>
    <col min="13835" max="13835" width="13.78515625" style="1" customWidth="1"/>
    <col min="13836" max="13836" width="13.2109375" style="1" customWidth="1"/>
    <col min="13837" max="13837" width="17.92578125" style="1" customWidth="1"/>
    <col min="13838" max="13838" width="8.28515625" style="1" customWidth="1"/>
    <col min="13839" max="14082" width="9.140625" style="1"/>
    <col min="14083" max="14083" width="4.42578125" style="1" bestFit="1" customWidth="1"/>
    <col min="14084" max="14084" width="11.85546875" style="1" customWidth="1"/>
    <col min="14085" max="14085" width="6.640625" style="1" customWidth="1"/>
    <col min="14086" max="14086" width="15.7109375" style="1" customWidth="1"/>
    <col min="14087" max="14089" width="10.85546875" style="1" customWidth="1"/>
    <col min="14090" max="14090" width="14.5703125" style="1" customWidth="1"/>
    <col min="14091" max="14091" width="13.78515625" style="1" customWidth="1"/>
    <col min="14092" max="14092" width="13.2109375" style="1" customWidth="1"/>
    <col min="14093" max="14093" width="17.92578125" style="1" customWidth="1"/>
    <col min="14094" max="14094" width="8.28515625" style="1" customWidth="1"/>
    <col min="14095" max="14338" width="9.140625" style="1"/>
    <col min="14339" max="14339" width="4.42578125" style="1" bestFit="1" customWidth="1"/>
    <col min="14340" max="14340" width="11.85546875" style="1" customWidth="1"/>
    <col min="14341" max="14341" width="6.640625" style="1" customWidth="1"/>
    <col min="14342" max="14342" width="15.7109375" style="1" customWidth="1"/>
    <col min="14343" max="14345" width="10.85546875" style="1" customWidth="1"/>
    <col min="14346" max="14346" width="14.5703125" style="1" customWidth="1"/>
    <col min="14347" max="14347" width="13.78515625" style="1" customWidth="1"/>
    <col min="14348" max="14348" width="13.2109375" style="1" customWidth="1"/>
    <col min="14349" max="14349" width="17.92578125" style="1" customWidth="1"/>
    <col min="14350" max="14350" width="8.28515625" style="1" customWidth="1"/>
    <col min="14351" max="14594" width="9.140625" style="1"/>
    <col min="14595" max="14595" width="4.42578125" style="1" bestFit="1" customWidth="1"/>
    <col min="14596" max="14596" width="11.85546875" style="1" customWidth="1"/>
    <col min="14597" max="14597" width="6.640625" style="1" customWidth="1"/>
    <col min="14598" max="14598" width="15.7109375" style="1" customWidth="1"/>
    <col min="14599" max="14601" width="10.85546875" style="1" customWidth="1"/>
    <col min="14602" max="14602" width="14.5703125" style="1" customWidth="1"/>
    <col min="14603" max="14603" width="13.78515625" style="1" customWidth="1"/>
    <col min="14604" max="14604" width="13.2109375" style="1" customWidth="1"/>
    <col min="14605" max="14605" width="17.92578125" style="1" customWidth="1"/>
    <col min="14606" max="14606" width="8.28515625" style="1" customWidth="1"/>
    <col min="14607" max="14850" width="9.140625" style="1"/>
    <col min="14851" max="14851" width="4.42578125" style="1" bestFit="1" customWidth="1"/>
    <col min="14852" max="14852" width="11.85546875" style="1" customWidth="1"/>
    <col min="14853" max="14853" width="6.640625" style="1" customWidth="1"/>
    <col min="14854" max="14854" width="15.7109375" style="1" customWidth="1"/>
    <col min="14855" max="14857" width="10.85546875" style="1" customWidth="1"/>
    <col min="14858" max="14858" width="14.5703125" style="1" customWidth="1"/>
    <col min="14859" max="14859" width="13.78515625" style="1" customWidth="1"/>
    <col min="14860" max="14860" width="13.2109375" style="1" customWidth="1"/>
    <col min="14861" max="14861" width="17.92578125" style="1" customWidth="1"/>
    <col min="14862" max="14862" width="8.28515625" style="1" customWidth="1"/>
    <col min="14863" max="15106" width="9.140625" style="1"/>
    <col min="15107" max="15107" width="4.42578125" style="1" bestFit="1" customWidth="1"/>
    <col min="15108" max="15108" width="11.85546875" style="1" customWidth="1"/>
    <col min="15109" max="15109" width="6.640625" style="1" customWidth="1"/>
    <col min="15110" max="15110" width="15.7109375" style="1" customWidth="1"/>
    <col min="15111" max="15113" width="10.85546875" style="1" customWidth="1"/>
    <col min="15114" max="15114" width="14.5703125" style="1" customWidth="1"/>
    <col min="15115" max="15115" width="13.78515625" style="1" customWidth="1"/>
    <col min="15116" max="15116" width="13.2109375" style="1" customWidth="1"/>
    <col min="15117" max="15117" width="17.92578125" style="1" customWidth="1"/>
    <col min="15118" max="15118" width="8.28515625" style="1" customWidth="1"/>
    <col min="15119" max="15362" width="9.140625" style="1"/>
    <col min="15363" max="15363" width="4.42578125" style="1" bestFit="1" customWidth="1"/>
    <col min="15364" max="15364" width="11.85546875" style="1" customWidth="1"/>
    <col min="15365" max="15365" width="6.640625" style="1" customWidth="1"/>
    <col min="15366" max="15366" width="15.7109375" style="1" customWidth="1"/>
    <col min="15367" max="15369" width="10.85546875" style="1" customWidth="1"/>
    <col min="15370" max="15370" width="14.5703125" style="1" customWidth="1"/>
    <col min="15371" max="15371" width="13.78515625" style="1" customWidth="1"/>
    <col min="15372" max="15372" width="13.2109375" style="1" customWidth="1"/>
    <col min="15373" max="15373" width="17.92578125" style="1" customWidth="1"/>
    <col min="15374" max="15374" width="8.28515625" style="1" customWidth="1"/>
    <col min="15375" max="15618" width="9.140625" style="1"/>
    <col min="15619" max="15619" width="4.42578125" style="1" bestFit="1" customWidth="1"/>
    <col min="15620" max="15620" width="11.85546875" style="1" customWidth="1"/>
    <col min="15621" max="15621" width="6.640625" style="1" customWidth="1"/>
    <col min="15622" max="15622" width="15.7109375" style="1" customWidth="1"/>
    <col min="15623" max="15625" width="10.85546875" style="1" customWidth="1"/>
    <col min="15626" max="15626" width="14.5703125" style="1" customWidth="1"/>
    <col min="15627" max="15627" width="13.78515625" style="1" customWidth="1"/>
    <col min="15628" max="15628" width="13.2109375" style="1" customWidth="1"/>
    <col min="15629" max="15629" width="17.92578125" style="1" customWidth="1"/>
    <col min="15630" max="15630" width="8.28515625" style="1" customWidth="1"/>
    <col min="15631" max="15874" width="9.140625" style="1"/>
    <col min="15875" max="15875" width="4.42578125" style="1" bestFit="1" customWidth="1"/>
    <col min="15876" max="15876" width="11.85546875" style="1" customWidth="1"/>
    <col min="15877" max="15877" width="6.640625" style="1" customWidth="1"/>
    <col min="15878" max="15878" width="15.7109375" style="1" customWidth="1"/>
    <col min="15879" max="15881" width="10.85546875" style="1" customWidth="1"/>
    <col min="15882" max="15882" width="14.5703125" style="1" customWidth="1"/>
    <col min="15883" max="15883" width="13.78515625" style="1" customWidth="1"/>
    <col min="15884" max="15884" width="13.2109375" style="1" customWidth="1"/>
    <col min="15885" max="15885" width="17.92578125" style="1" customWidth="1"/>
    <col min="15886" max="15886" width="8.28515625" style="1" customWidth="1"/>
    <col min="15887" max="16130" width="9.140625" style="1"/>
    <col min="16131" max="16131" width="4.42578125" style="1" bestFit="1" customWidth="1"/>
    <col min="16132" max="16132" width="11.85546875" style="1" customWidth="1"/>
    <col min="16133" max="16133" width="6.640625" style="1" customWidth="1"/>
    <col min="16134" max="16134" width="15.7109375" style="1" customWidth="1"/>
    <col min="16135" max="16137" width="10.85546875" style="1" customWidth="1"/>
    <col min="16138" max="16138" width="14.5703125" style="1" customWidth="1"/>
    <col min="16139" max="16139" width="13.78515625" style="1" customWidth="1"/>
    <col min="16140" max="16140" width="13.2109375" style="1" customWidth="1"/>
    <col min="16141" max="16141" width="17.92578125" style="1" customWidth="1"/>
    <col min="16142" max="16142" width="8.28515625" style="1" customWidth="1"/>
    <col min="16143" max="16384" width="9.140625" style="1"/>
  </cols>
  <sheetData>
    <row r="1" spans="1:18" ht="27" customHeight="1" x14ac:dyDescent="0.25">
      <c r="A1" s="11"/>
      <c r="B1" s="21"/>
      <c r="C1" s="11"/>
      <c r="D1" s="11"/>
      <c r="E1" s="11"/>
      <c r="F1" s="11"/>
      <c r="G1" s="11"/>
      <c r="H1" s="11"/>
      <c r="I1" s="11"/>
      <c r="L1" s="57"/>
      <c r="M1" s="521" t="s">
        <v>62</v>
      </c>
      <c r="N1" s="521"/>
    </row>
    <row r="2" spans="1:18" ht="27" customHeight="1" x14ac:dyDescent="0.25">
      <c r="A2" s="11"/>
      <c r="B2" s="21"/>
      <c r="C2" s="11"/>
      <c r="D2" s="11"/>
      <c r="E2" s="11"/>
      <c r="F2" s="11"/>
      <c r="G2" s="11"/>
      <c r="H2" s="11"/>
      <c r="I2" s="11"/>
      <c r="L2" s="59"/>
      <c r="M2" s="59"/>
      <c r="N2" s="58"/>
    </row>
    <row r="3" spans="1:18" ht="28.5" customHeight="1" x14ac:dyDescent="0.25">
      <c r="A3" s="526" t="s">
        <v>65</v>
      </c>
      <c r="B3" s="526"/>
      <c r="C3" s="526"/>
      <c r="D3" s="526"/>
      <c r="E3" s="526"/>
      <c r="F3" s="526"/>
      <c r="G3" s="526"/>
      <c r="H3" s="526"/>
      <c r="I3" s="526"/>
      <c r="J3" s="526"/>
      <c r="K3" s="526"/>
      <c r="L3" s="526"/>
      <c r="M3" s="526"/>
      <c r="N3" s="526"/>
    </row>
    <row r="4" spans="1:18" ht="28.9" customHeight="1" x14ac:dyDescent="0.25">
      <c r="A4" s="458" t="s">
        <v>6</v>
      </c>
      <c r="B4" s="458"/>
      <c r="C4" s="458"/>
      <c r="D4" s="458"/>
      <c r="E4" s="458"/>
      <c r="F4" s="458"/>
      <c r="G4" s="458"/>
      <c r="H4" s="458"/>
      <c r="I4" s="458"/>
      <c r="J4" s="458"/>
      <c r="K4" s="458"/>
      <c r="L4" s="458"/>
      <c r="M4" s="458"/>
      <c r="N4" s="458"/>
      <c r="O4" s="520"/>
      <c r="P4" s="520"/>
      <c r="Q4" s="516"/>
      <c r="R4" s="516"/>
    </row>
    <row r="5" spans="1:18" ht="90" customHeight="1" x14ac:dyDescent="0.25">
      <c r="A5" s="459" t="str">
        <f>'НЦС К-2х400'!A5</f>
        <v>"Вынос сетей канализации по объекту: "Комплексная жилая застройка с объектами инфраструктуры: корпус 19 и корпус 20, а также проектируемые дороги и инженерные коммуникации - улицы №34, №35; Автомобильная дорога регионального назначения "Каширское шоссе – Молоково – Лыткарино"; Многоуровневый паркинг №5, расположенные на земельных участках: *50:21:0060310:5936, 50:21:0060310:5953, 50:21:0000000:46132, 50:21:0000000:46133, 50:21:0060310:5937, 50:21:0060310:13840, 50:21:0060103:13841, 50:21:0060103:13844, 50:21:0060103:13819*, по адресу: Московская область, Ленинский городской округ, сельское поселение Молоковское, д. Мисайлово и Дальние Прудищи"</v>
      </c>
      <c r="B5" s="459"/>
      <c r="C5" s="459"/>
      <c r="D5" s="459"/>
      <c r="E5" s="459"/>
      <c r="F5" s="459"/>
      <c r="G5" s="459"/>
      <c r="H5" s="459"/>
      <c r="I5" s="459"/>
      <c r="J5" s="459"/>
      <c r="K5" s="459"/>
      <c r="L5" s="459"/>
      <c r="M5" s="459"/>
      <c r="N5" s="459"/>
      <c r="O5" s="520"/>
      <c r="P5" s="520"/>
      <c r="Q5" s="516"/>
      <c r="R5" s="516"/>
    </row>
    <row r="6" spans="1:18" ht="24.95" customHeight="1" thickBot="1" x14ac:dyDescent="0.3">
      <c r="A6" s="98"/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525" t="s">
        <v>141</v>
      </c>
      <c r="N6" s="525"/>
      <c r="O6" s="520"/>
      <c r="P6" s="520"/>
      <c r="Q6" s="516"/>
      <c r="R6" s="516"/>
    </row>
    <row r="7" spans="1:18" ht="24.95" customHeight="1" thickBot="1" x14ac:dyDescent="0.3">
      <c r="A7" s="517" t="s">
        <v>3</v>
      </c>
      <c r="B7" s="518"/>
      <c r="C7" s="518"/>
      <c r="D7" s="518"/>
      <c r="E7" s="518"/>
      <c r="F7" s="518"/>
      <c r="G7" s="518"/>
      <c r="H7" s="518"/>
      <c r="I7" s="518"/>
      <c r="J7" s="518"/>
      <c r="K7" s="518"/>
      <c r="L7" s="518"/>
      <c r="M7" s="518"/>
      <c r="N7" s="519"/>
      <c r="O7" s="520"/>
      <c r="P7" s="520"/>
      <c r="Q7" s="516"/>
      <c r="R7" s="516"/>
    </row>
    <row r="8" spans="1:18" ht="98.25" customHeight="1" thickBot="1" x14ac:dyDescent="0.3">
      <c r="A8" s="38" t="s">
        <v>0</v>
      </c>
      <c r="B8" s="38" t="s">
        <v>1</v>
      </c>
      <c r="C8" s="38" t="s">
        <v>5</v>
      </c>
      <c r="D8" s="38" t="s">
        <v>4</v>
      </c>
      <c r="E8" s="38" t="s">
        <v>18</v>
      </c>
      <c r="F8" s="38" t="s">
        <v>142</v>
      </c>
      <c r="G8" s="38" t="s">
        <v>138</v>
      </c>
      <c r="H8" s="38" t="s">
        <v>139</v>
      </c>
      <c r="I8" s="38" t="s">
        <v>20</v>
      </c>
      <c r="J8" s="38" t="s">
        <v>2</v>
      </c>
      <c r="K8" s="38" t="s">
        <v>143</v>
      </c>
      <c r="L8" s="38" t="s">
        <v>23</v>
      </c>
      <c r="M8" s="38" t="s">
        <v>21</v>
      </c>
      <c r="N8" s="38" t="s">
        <v>22</v>
      </c>
      <c r="O8" s="34"/>
      <c r="P8" s="34"/>
      <c r="Q8" s="2"/>
      <c r="R8" s="2"/>
    </row>
    <row r="9" spans="1:18" ht="15" customHeight="1" x14ac:dyDescent="0.25">
      <c r="A9" s="217">
        <v>1</v>
      </c>
      <c r="B9" s="217">
        <v>2</v>
      </c>
      <c r="C9" s="217">
        <v>3</v>
      </c>
      <c r="D9" s="217">
        <v>4</v>
      </c>
      <c r="E9" s="217">
        <v>5</v>
      </c>
      <c r="F9" s="217">
        <v>6</v>
      </c>
      <c r="G9" s="217">
        <v>7</v>
      </c>
      <c r="H9" s="217">
        <v>8</v>
      </c>
      <c r="I9" s="217">
        <v>9</v>
      </c>
      <c r="J9" s="217">
        <v>10</v>
      </c>
      <c r="K9" s="217">
        <v>11</v>
      </c>
      <c r="L9" s="217">
        <v>12</v>
      </c>
      <c r="M9" s="217">
        <v>13</v>
      </c>
      <c r="N9" s="217">
        <v>14</v>
      </c>
      <c r="O9" s="39"/>
      <c r="P9" s="40"/>
      <c r="Q9" s="40"/>
      <c r="R9" s="40"/>
    </row>
    <row r="10" spans="1:18" ht="75" customHeight="1" thickBot="1" x14ac:dyDescent="0.3">
      <c r="A10" s="46">
        <v>1</v>
      </c>
      <c r="B10" s="47" t="s">
        <v>100</v>
      </c>
      <c r="C10" s="48" t="s">
        <v>101</v>
      </c>
      <c r="D10" s="32">
        <f>D13+D14+D15+D16</f>
        <v>9000</v>
      </c>
      <c r="E10" s="47" t="s">
        <v>19</v>
      </c>
      <c r="F10" s="49">
        <f>161.52-G10-H10</f>
        <v>158.07</v>
      </c>
      <c r="G10" s="49">
        <v>7.0000000000000007E-2</v>
      </c>
      <c r="H10" s="49">
        <v>3.38</v>
      </c>
      <c r="I10" s="50">
        <f>D10/100</f>
        <v>90</v>
      </c>
      <c r="J10" s="51">
        <v>1</v>
      </c>
      <c r="K10" s="52">
        <f>ROUND((F10*I10*J10),2)</f>
        <v>14226.3</v>
      </c>
      <c r="L10" s="50">
        <v>1.02</v>
      </c>
      <c r="M10" s="141">
        <f>K10*L10</f>
        <v>14510.83</v>
      </c>
      <c r="N10" s="142">
        <f>L10*I10*G10</f>
        <v>6.43</v>
      </c>
      <c r="O10" s="19"/>
      <c r="P10" s="19"/>
    </row>
    <row r="11" spans="1:18" ht="24.95" customHeight="1" thickBot="1" x14ac:dyDescent="0.3">
      <c r="A11" s="522" t="s">
        <v>15</v>
      </c>
      <c r="B11" s="523"/>
      <c r="C11" s="524"/>
      <c r="D11" s="33" t="s">
        <v>17</v>
      </c>
      <c r="E11" s="24"/>
      <c r="F11" s="3"/>
      <c r="G11" s="3"/>
      <c r="H11" s="3"/>
      <c r="I11" s="4"/>
      <c r="J11" s="4"/>
      <c r="K11" s="5"/>
      <c r="L11" s="145"/>
      <c r="M11" s="279">
        <f>M10*N13</f>
        <v>14510.83</v>
      </c>
      <c r="N11" s="279">
        <f>N10*N13</f>
        <v>6.43</v>
      </c>
      <c r="O11" s="41">
        <f>M11+N11</f>
        <v>14517.26</v>
      </c>
    </row>
    <row r="12" spans="1:18" ht="28.5" customHeight="1" x14ac:dyDescent="0.25">
      <c r="A12" s="6"/>
      <c r="B12" s="6"/>
      <c r="C12" s="42" t="s">
        <v>26</v>
      </c>
      <c r="D12" s="43">
        <f>'НЦС К-2х400'!L6+'НЦС К-355'!L6+'НЦС К-2х300'!L6</f>
        <v>900</v>
      </c>
      <c r="E12" s="45" t="s">
        <v>25</v>
      </c>
      <c r="F12" s="7"/>
      <c r="G12" s="7"/>
      <c r="H12" s="7"/>
      <c r="I12" s="8"/>
      <c r="J12" s="8"/>
      <c r="K12" s="9"/>
      <c r="L12" s="26" t="s">
        <v>93</v>
      </c>
      <c r="M12" s="25">
        <f>M11*1000</f>
        <v>14510830</v>
      </c>
      <c r="N12" s="25">
        <f>N11*1000</f>
        <v>6430</v>
      </c>
      <c r="O12" s="22"/>
      <c r="P12" s="23"/>
    </row>
    <row r="13" spans="1:18" ht="18.75" customHeight="1" x14ac:dyDescent="0.25">
      <c r="A13" s="514" t="s">
        <v>64</v>
      </c>
      <c r="B13" s="514"/>
      <c r="C13" s="278">
        <f>'НЦС К-2х400'!J6</f>
        <v>400</v>
      </c>
      <c r="D13" s="43">
        <f>'НЦС К-2х400'!L6*H13</f>
        <v>4850</v>
      </c>
      <c r="E13" s="45" t="s">
        <v>16</v>
      </c>
      <c r="F13" s="515" t="s">
        <v>24</v>
      </c>
      <c r="G13" s="515"/>
      <c r="H13" s="200">
        <v>10</v>
      </c>
      <c r="I13" s="44"/>
      <c r="J13" s="12"/>
      <c r="K13" s="12"/>
      <c r="L13" s="144"/>
      <c r="M13" s="261" t="s">
        <v>135</v>
      </c>
      <c r="N13" s="444">
        <f>'НЦС К-2х400'!P36</f>
        <v>1</v>
      </c>
    </row>
    <row r="14" spans="1:18" ht="18.75" hidden="1" customHeight="1" x14ac:dyDescent="0.25">
      <c r="A14" s="514" t="s">
        <v>64</v>
      </c>
      <c r="B14" s="514"/>
      <c r="C14" s="278">
        <f>'НЦС К-355'!J6</f>
        <v>350</v>
      </c>
      <c r="D14" s="43">
        <f>'НЦС К-355'!L6*H14</f>
        <v>0</v>
      </c>
      <c r="E14" s="45" t="s">
        <v>16</v>
      </c>
      <c r="F14" s="515" t="s">
        <v>24</v>
      </c>
      <c r="G14" s="515"/>
      <c r="H14" s="200">
        <v>10</v>
      </c>
      <c r="I14" s="44"/>
      <c r="J14" s="12"/>
      <c r="K14" s="12"/>
      <c r="L14" s="144"/>
      <c r="M14" s="261"/>
      <c r="N14" s="262"/>
    </row>
    <row r="15" spans="1:18" ht="18.75" customHeight="1" x14ac:dyDescent="0.25">
      <c r="A15" s="514" t="s">
        <v>64</v>
      </c>
      <c r="B15" s="514"/>
      <c r="C15" s="278">
        <f>'НЦС К-2х300'!J6</f>
        <v>300</v>
      </c>
      <c r="D15" s="43">
        <f>'НЦС К-2х300'!L6*H15</f>
        <v>4150</v>
      </c>
      <c r="E15" s="45" t="s">
        <v>16</v>
      </c>
      <c r="F15" s="515" t="s">
        <v>24</v>
      </c>
      <c r="G15" s="515"/>
      <c r="H15" s="200">
        <v>10</v>
      </c>
      <c r="I15" s="44"/>
      <c r="J15" s="12"/>
      <c r="K15" s="12"/>
      <c r="L15" s="144"/>
      <c r="M15" s="261"/>
      <c r="N15" s="262"/>
    </row>
    <row r="16" spans="1:18" ht="18.75" hidden="1" customHeight="1" x14ac:dyDescent="0.25">
      <c r="A16" s="514" t="s">
        <v>173</v>
      </c>
      <c r="B16" s="514"/>
      <c r="C16" s="278">
        <f>'НЦС В-2х200'!J6</f>
        <v>200</v>
      </c>
      <c r="D16" s="43">
        <f>'НЦС В-2х200'!L6*H16</f>
        <v>0</v>
      </c>
      <c r="E16" s="45" t="s">
        <v>16</v>
      </c>
      <c r="F16" s="515" t="s">
        <v>24</v>
      </c>
      <c r="G16" s="515"/>
      <c r="H16" s="200">
        <v>10</v>
      </c>
      <c r="I16" s="44"/>
      <c r="J16" s="12"/>
      <c r="K16" s="12"/>
      <c r="L16" s="144"/>
      <c r="M16" s="261"/>
      <c r="N16" s="262"/>
    </row>
    <row r="17" spans="1:14" ht="18.75" x14ac:dyDescent="0.25">
      <c r="A17" s="15"/>
      <c r="B17" s="15"/>
      <c r="C17" s="15"/>
      <c r="D17" s="43">
        <f>D13/10000+D14/10000+D15/10000+D16/10000</f>
        <v>0.9</v>
      </c>
      <c r="E17" s="45" t="s">
        <v>95</v>
      </c>
      <c r="F17" s="12"/>
      <c r="G17" s="12"/>
      <c r="H17" s="12"/>
      <c r="I17" s="44"/>
      <c r="J17" s="12"/>
      <c r="K17" s="44"/>
      <c r="L17" s="13"/>
      <c r="M17" s="14"/>
      <c r="N17" s="14"/>
    </row>
    <row r="18" spans="1:14" ht="18.75" x14ac:dyDescent="0.25">
      <c r="A18" s="15"/>
      <c r="B18" s="15"/>
      <c r="C18" s="15"/>
      <c r="D18" s="43"/>
      <c r="E18" s="45"/>
      <c r="F18" s="12"/>
      <c r="G18" s="12"/>
      <c r="H18" s="12"/>
      <c r="I18" s="44"/>
      <c r="J18" s="12"/>
      <c r="K18" s="44"/>
      <c r="L18" s="13"/>
      <c r="M18" s="14"/>
      <c r="N18" s="14"/>
    </row>
    <row r="19" spans="1:14" ht="18.75" x14ac:dyDescent="0.25">
      <c r="A19" s="15"/>
      <c r="B19" s="15"/>
      <c r="C19" s="15"/>
      <c r="D19" s="43"/>
      <c r="E19" s="146"/>
      <c r="F19" s="146"/>
      <c r="G19" s="146"/>
      <c r="H19" s="12"/>
      <c r="I19" s="12"/>
      <c r="J19" s="12"/>
      <c r="K19" s="12"/>
      <c r="L19" s="13"/>
      <c r="M19" s="14"/>
      <c r="N19" s="14"/>
    </row>
    <row r="20" spans="1:14" ht="18.75" x14ac:dyDescent="0.25">
      <c r="A20" s="15"/>
      <c r="B20" s="15"/>
      <c r="C20" s="15"/>
      <c r="D20" s="43"/>
      <c r="E20" s="45"/>
      <c r="F20" s="12"/>
      <c r="G20" s="12"/>
      <c r="H20" s="12"/>
      <c r="I20" s="12"/>
      <c r="J20" s="12"/>
      <c r="K20" s="12"/>
      <c r="L20" s="13"/>
      <c r="M20" s="14"/>
      <c r="N20" s="14"/>
    </row>
    <row r="21" spans="1:14" ht="17.25" x14ac:dyDescent="0.3">
      <c r="C21" s="36"/>
      <c r="D21" s="35"/>
      <c r="E21" s="35"/>
      <c r="F21" s="35"/>
      <c r="G21" s="35"/>
      <c r="H21" s="35"/>
      <c r="J21" s="10"/>
      <c r="L21" s="36"/>
    </row>
    <row r="22" spans="1:14" x14ac:dyDescent="0.25">
      <c r="A22" s="15"/>
      <c r="B22" s="15"/>
      <c r="C22" s="15"/>
      <c r="D22" s="12"/>
      <c r="E22" s="12"/>
      <c r="F22" s="12"/>
      <c r="G22" s="12"/>
      <c r="H22" s="12"/>
      <c r="I22" s="12"/>
      <c r="J22" s="37"/>
      <c r="K22" s="12"/>
      <c r="L22" s="16"/>
    </row>
    <row r="27" spans="1:14" x14ac:dyDescent="0.25">
      <c r="I27" s="10"/>
      <c r="J27" s="10"/>
    </row>
  </sheetData>
  <mergeCells count="19">
    <mergeCell ref="M1:N1"/>
    <mergeCell ref="A13:B13"/>
    <mergeCell ref="A11:C11"/>
    <mergeCell ref="A4:N4"/>
    <mergeCell ref="A5:N5"/>
    <mergeCell ref="M6:N6"/>
    <mergeCell ref="F13:G13"/>
    <mergeCell ref="A3:N3"/>
    <mergeCell ref="A15:B15"/>
    <mergeCell ref="A16:B16"/>
    <mergeCell ref="F15:G15"/>
    <mergeCell ref="F16:G16"/>
    <mergeCell ref="R4:R7"/>
    <mergeCell ref="A7:N7"/>
    <mergeCell ref="O4:O7"/>
    <mergeCell ref="P4:P7"/>
    <mergeCell ref="Q4:Q7"/>
    <mergeCell ref="A14:B14"/>
    <mergeCell ref="F14:G14"/>
  </mergeCells>
  <conditionalFormatting sqref="O12">
    <cfRule type="cellIs" dxfId="4" priority="1" stopIfTrue="1" operator="equal">
      <formula>0</formula>
    </cfRule>
    <cfRule type="cellIs" dxfId="3" priority="2" stopIfTrue="1" operator="equal">
      <formula>0</formula>
    </cfRule>
    <cfRule type="cellIs" dxfId="2" priority="3" stopIfTrue="1" operator="lessThan">
      <formula>0.01</formula>
    </cfRule>
    <cfRule type="cellIs" dxfId="1" priority="4" stopIfTrue="1" operator="greaterThan">
      <formula>0</formula>
    </cfRule>
    <cfRule type="cellIs" dxfId="0" priority="5" stopIfTrue="1" operator="lessThan">
      <formula>0</formula>
    </cfRule>
  </conditionalFormatting>
  <pageMargins left="0.25" right="0.25" top="0.75" bottom="0.75" header="0.3" footer="0.3"/>
  <pageSetup paperSize="9" scale="37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37"/>
  <sheetViews>
    <sheetView view="pageBreakPreview" topLeftCell="A4" zoomScaleNormal="100" zoomScaleSheetLayoutView="100" workbookViewId="0">
      <selection activeCell="E14" sqref="E14"/>
    </sheetView>
  </sheetViews>
  <sheetFormatPr defaultRowHeight="15.75" x14ac:dyDescent="0.25"/>
  <cols>
    <col min="1" max="1" width="3.140625" style="152" customWidth="1"/>
    <col min="2" max="2" width="42" style="152" customWidth="1"/>
    <col min="3" max="3" width="10.5" style="152" customWidth="1"/>
    <col min="4" max="4" width="6.640625" style="152" customWidth="1"/>
    <col min="5" max="5" width="9.28515625" style="152" customWidth="1"/>
    <col min="6" max="6" width="11.640625" style="152" customWidth="1"/>
    <col min="7" max="7" width="9.5" style="152" customWidth="1"/>
    <col min="8" max="8" width="10.2109375" style="152" customWidth="1"/>
    <col min="9" max="9" width="8" style="152" customWidth="1"/>
    <col min="10" max="10" width="8.28515625" style="152" customWidth="1"/>
    <col min="11" max="254" width="9.140625" style="152"/>
    <col min="255" max="255" width="4.42578125" style="152" bestFit="1" customWidth="1"/>
    <col min="256" max="256" width="11.85546875" style="152" customWidth="1"/>
    <col min="257" max="257" width="6.640625" style="152" customWidth="1"/>
    <col min="258" max="258" width="15.7109375" style="152" customWidth="1"/>
    <col min="259" max="261" width="10.85546875" style="152" customWidth="1"/>
    <col min="262" max="262" width="14.5703125" style="152" customWidth="1"/>
    <col min="263" max="263" width="13.78515625" style="152" customWidth="1"/>
    <col min="264" max="264" width="13.2109375" style="152" customWidth="1"/>
    <col min="265" max="265" width="17.92578125" style="152" customWidth="1"/>
    <col min="266" max="266" width="8.28515625" style="152" customWidth="1"/>
    <col min="267" max="510" width="9.140625" style="152"/>
    <col min="511" max="511" width="4.42578125" style="152" bestFit="1" customWidth="1"/>
    <col min="512" max="512" width="11.85546875" style="152" customWidth="1"/>
    <col min="513" max="513" width="6.640625" style="152" customWidth="1"/>
    <col min="514" max="514" width="15.7109375" style="152" customWidth="1"/>
    <col min="515" max="517" width="10.85546875" style="152" customWidth="1"/>
    <col min="518" max="518" width="14.5703125" style="152" customWidth="1"/>
    <col min="519" max="519" width="13.78515625" style="152" customWidth="1"/>
    <col min="520" max="520" width="13.2109375" style="152" customWidth="1"/>
    <col min="521" max="521" width="17.92578125" style="152" customWidth="1"/>
    <col min="522" max="522" width="8.28515625" style="152" customWidth="1"/>
    <col min="523" max="766" width="9.140625" style="152"/>
    <col min="767" max="767" width="4.42578125" style="152" bestFit="1" customWidth="1"/>
    <col min="768" max="768" width="11.85546875" style="152" customWidth="1"/>
    <col min="769" max="769" width="6.640625" style="152" customWidth="1"/>
    <col min="770" max="770" width="15.7109375" style="152" customWidth="1"/>
    <col min="771" max="773" width="10.85546875" style="152" customWidth="1"/>
    <col min="774" max="774" width="14.5703125" style="152" customWidth="1"/>
    <col min="775" max="775" width="13.78515625" style="152" customWidth="1"/>
    <col min="776" max="776" width="13.2109375" style="152" customWidth="1"/>
    <col min="777" max="777" width="17.92578125" style="152" customWidth="1"/>
    <col min="778" max="778" width="8.28515625" style="152" customWidth="1"/>
    <col min="779" max="1022" width="9.140625" style="152"/>
    <col min="1023" max="1023" width="4.42578125" style="152" bestFit="1" customWidth="1"/>
    <col min="1024" max="1024" width="11.85546875" style="152" customWidth="1"/>
    <col min="1025" max="1025" width="6.640625" style="152" customWidth="1"/>
    <col min="1026" max="1026" width="15.7109375" style="152" customWidth="1"/>
    <col min="1027" max="1029" width="10.85546875" style="152" customWidth="1"/>
    <col min="1030" max="1030" width="14.5703125" style="152" customWidth="1"/>
    <col min="1031" max="1031" width="13.78515625" style="152" customWidth="1"/>
    <col min="1032" max="1032" width="13.2109375" style="152" customWidth="1"/>
    <col min="1033" max="1033" width="17.92578125" style="152" customWidth="1"/>
    <col min="1034" max="1034" width="8.28515625" style="152" customWidth="1"/>
    <col min="1035" max="1278" width="9.140625" style="152"/>
    <col min="1279" max="1279" width="4.42578125" style="152" bestFit="1" customWidth="1"/>
    <col min="1280" max="1280" width="11.85546875" style="152" customWidth="1"/>
    <col min="1281" max="1281" width="6.640625" style="152" customWidth="1"/>
    <col min="1282" max="1282" width="15.7109375" style="152" customWidth="1"/>
    <col min="1283" max="1285" width="10.85546875" style="152" customWidth="1"/>
    <col min="1286" max="1286" width="14.5703125" style="152" customWidth="1"/>
    <col min="1287" max="1287" width="13.78515625" style="152" customWidth="1"/>
    <col min="1288" max="1288" width="13.2109375" style="152" customWidth="1"/>
    <col min="1289" max="1289" width="17.92578125" style="152" customWidth="1"/>
    <col min="1290" max="1290" width="8.28515625" style="152" customWidth="1"/>
    <col min="1291" max="1534" width="9.140625" style="152"/>
    <col min="1535" max="1535" width="4.42578125" style="152" bestFit="1" customWidth="1"/>
    <col min="1536" max="1536" width="11.85546875" style="152" customWidth="1"/>
    <col min="1537" max="1537" width="6.640625" style="152" customWidth="1"/>
    <col min="1538" max="1538" width="15.7109375" style="152" customWidth="1"/>
    <col min="1539" max="1541" width="10.85546875" style="152" customWidth="1"/>
    <col min="1542" max="1542" width="14.5703125" style="152" customWidth="1"/>
    <col min="1543" max="1543" width="13.78515625" style="152" customWidth="1"/>
    <col min="1544" max="1544" width="13.2109375" style="152" customWidth="1"/>
    <col min="1545" max="1545" width="17.92578125" style="152" customWidth="1"/>
    <col min="1546" max="1546" width="8.28515625" style="152" customWidth="1"/>
    <col min="1547" max="1790" width="9.140625" style="152"/>
    <col min="1791" max="1791" width="4.42578125" style="152" bestFit="1" customWidth="1"/>
    <col min="1792" max="1792" width="11.85546875" style="152" customWidth="1"/>
    <col min="1793" max="1793" width="6.640625" style="152" customWidth="1"/>
    <col min="1794" max="1794" width="15.7109375" style="152" customWidth="1"/>
    <col min="1795" max="1797" width="10.85546875" style="152" customWidth="1"/>
    <col min="1798" max="1798" width="14.5703125" style="152" customWidth="1"/>
    <col min="1799" max="1799" width="13.78515625" style="152" customWidth="1"/>
    <col min="1800" max="1800" width="13.2109375" style="152" customWidth="1"/>
    <col min="1801" max="1801" width="17.92578125" style="152" customWidth="1"/>
    <col min="1802" max="1802" width="8.28515625" style="152" customWidth="1"/>
    <col min="1803" max="2046" width="9.140625" style="152"/>
    <col min="2047" max="2047" width="4.42578125" style="152" bestFit="1" customWidth="1"/>
    <col min="2048" max="2048" width="11.85546875" style="152" customWidth="1"/>
    <col min="2049" max="2049" width="6.640625" style="152" customWidth="1"/>
    <col min="2050" max="2050" width="15.7109375" style="152" customWidth="1"/>
    <col min="2051" max="2053" width="10.85546875" style="152" customWidth="1"/>
    <col min="2054" max="2054" width="14.5703125" style="152" customWidth="1"/>
    <col min="2055" max="2055" width="13.78515625" style="152" customWidth="1"/>
    <col min="2056" max="2056" width="13.2109375" style="152" customWidth="1"/>
    <col min="2057" max="2057" width="17.92578125" style="152" customWidth="1"/>
    <col min="2058" max="2058" width="8.28515625" style="152" customWidth="1"/>
    <col min="2059" max="2302" width="9.140625" style="152"/>
    <col min="2303" max="2303" width="4.42578125" style="152" bestFit="1" customWidth="1"/>
    <col min="2304" max="2304" width="11.85546875" style="152" customWidth="1"/>
    <col min="2305" max="2305" width="6.640625" style="152" customWidth="1"/>
    <col min="2306" max="2306" width="15.7109375" style="152" customWidth="1"/>
    <col min="2307" max="2309" width="10.85546875" style="152" customWidth="1"/>
    <col min="2310" max="2310" width="14.5703125" style="152" customWidth="1"/>
    <col min="2311" max="2311" width="13.78515625" style="152" customWidth="1"/>
    <col min="2312" max="2312" width="13.2109375" style="152" customWidth="1"/>
    <col min="2313" max="2313" width="17.92578125" style="152" customWidth="1"/>
    <col min="2314" max="2314" width="8.28515625" style="152" customWidth="1"/>
    <col min="2315" max="2558" width="9.140625" style="152"/>
    <col min="2559" max="2559" width="4.42578125" style="152" bestFit="1" customWidth="1"/>
    <col min="2560" max="2560" width="11.85546875" style="152" customWidth="1"/>
    <col min="2561" max="2561" width="6.640625" style="152" customWidth="1"/>
    <col min="2562" max="2562" width="15.7109375" style="152" customWidth="1"/>
    <col min="2563" max="2565" width="10.85546875" style="152" customWidth="1"/>
    <col min="2566" max="2566" width="14.5703125" style="152" customWidth="1"/>
    <col min="2567" max="2567" width="13.78515625" style="152" customWidth="1"/>
    <col min="2568" max="2568" width="13.2109375" style="152" customWidth="1"/>
    <col min="2569" max="2569" width="17.92578125" style="152" customWidth="1"/>
    <col min="2570" max="2570" width="8.28515625" style="152" customWidth="1"/>
    <col min="2571" max="2814" width="9.140625" style="152"/>
    <col min="2815" max="2815" width="4.42578125" style="152" bestFit="1" customWidth="1"/>
    <col min="2816" max="2816" width="11.85546875" style="152" customWidth="1"/>
    <col min="2817" max="2817" width="6.640625" style="152" customWidth="1"/>
    <col min="2818" max="2818" width="15.7109375" style="152" customWidth="1"/>
    <col min="2819" max="2821" width="10.85546875" style="152" customWidth="1"/>
    <col min="2822" max="2822" width="14.5703125" style="152" customWidth="1"/>
    <col min="2823" max="2823" width="13.78515625" style="152" customWidth="1"/>
    <col min="2824" max="2824" width="13.2109375" style="152" customWidth="1"/>
    <col min="2825" max="2825" width="17.92578125" style="152" customWidth="1"/>
    <col min="2826" max="2826" width="8.28515625" style="152" customWidth="1"/>
    <col min="2827" max="3070" width="9.140625" style="152"/>
    <col min="3071" max="3071" width="4.42578125" style="152" bestFit="1" customWidth="1"/>
    <col min="3072" max="3072" width="11.85546875" style="152" customWidth="1"/>
    <col min="3073" max="3073" width="6.640625" style="152" customWidth="1"/>
    <col min="3074" max="3074" width="15.7109375" style="152" customWidth="1"/>
    <col min="3075" max="3077" width="10.85546875" style="152" customWidth="1"/>
    <col min="3078" max="3078" width="14.5703125" style="152" customWidth="1"/>
    <col min="3079" max="3079" width="13.78515625" style="152" customWidth="1"/>
    <col min="3080" max="3080" width="13.2109375" style="152" customWidth="1"/>
    <col min="3081" max="3081" width="17.92578125" style="152" customWidth="1"/>
    <col min="3082" max="3082" width="8.28515625" style="152" customWidth="1"/>
    <col min="3083" max="3326" width="9.140625" style="152"/>
    <col min="3327" max="3327" width="4.42578125" style="152" bestFit="1" customWidth="1"/>
    <col min="3328" max="3328" width="11.85546875" style="152" customWidth="1"/>
    <col min="3329" max="3329" width="6.640625" style="152" customWidth="1"/>
    <col min="3330" max="3330" width="15.7109375" style="152" customWidth="1"/>
    <col min="3331" max="3333" width="10.85546875" style="152" customWidth="1"/>
    <col min="3334" max="3334" width="14.5703125" style="152" customWidth="1"/>
    <col min="3335" max="3335" width="13.78515625" style="152" customWidth="1"/>
    <col min="3336" max="3336" width="13.2109375" style="152" customWidth="1"/>
    <col min="3337" max="3337" width="17.92578125" style="152" customWidth="1"/>
    <col min="3338" max="3338" width="8.28515625" style="152" customWidth="1"/>
    <col min="3339" max="3582" width="9.140625" style="152"/>
    <col min="3583" max="3583" width="4.42578125" style="152" bestFit="1" customWidth="1"/>
    <col min="3584" max="3584" width="11.85546875" style="152" customWidth="1"/>
    <col min="3585" max="3585" width="6.640625" style="152" customWidth="1"/>
    <col min="3586" max="3586" width="15.7109375" style="152" customWidth="1"/>
    <col min="3587" max="3589" width="10.85546875" style="152" customWidth="1"/>
    <col min="3590" max="3590" width="14.5703125" style="152" customWidth="1"/>
    <col min="3591" max="3591" width="13.78515625" style="152" customWidth="1"/>
    <col min="3592" max="3592" width="13.2109375" style="152" customWidth="1"/>
    <col min="3593" max="3593" width="17.92578125" style="152" customWidth="1"/>
    <col min="3594" max="3594" width="8.28515625" style="152" customWidth="1"/>
    <col min="3595" max="3838" width="9.140625" style="152"/>
    <col min="3839" max="3839" width="4.42578125" style="152" bestFit="1" customWidth="1"/>
    <col min="3840" max="3840" width="11.85546875" style="152" customWidth="1"/>
    <col min="3841" max="3841" width="6.640625" style="152" customWidth="1"/>
    <col min="3842" max="3842" width="15.7109375" style="152" customWidth="1"/>
    <col min="3843" max="3845" width="10.85546875" style="152" customWidth="1"/>
    <col min="3846" max="3846" width="14.5703125" style="152" customWidth="1"/>
    <col min="3847" max="3847" width="13.78515625" style="152" customWidth="1"/>
    <col min="3848" max="3848" width="13.2109375" style="152" customWidth="1"/>
    <col min="3849" max="3849" width="17.92578125" style="152" customWidth="1"/>
    <col min="3850" max="3850" width="8.28515625" style="152" customWidth="1"/>
    <col min="3851" max="4094" width="9.140625" style="152"/>
    <col min="4095" max="4095" width="4.42578125" style="152" bestFit="1" customWidth="1"/>
    <col min="4096" max="4096" width="11.85546875" style="152" customWidth="1"/>
    <col min="4097" max="4097" width="6.640625" style="152" customWidth="1"/>
    <col min="4098" max="4098" width="15.7109375" style="152" customWidth="1"/>
    <col min="4099" max="4101" width="10.85546875" style="152" customWidth="1"/>
    <col min="4102" max="4102" width="14.5703125" style="152" customWidth="1"/>
    <col min="4103" max="4103" width="13.78515625" style="152" customWidth="1"/>
    <col min="4104" max="4104" width="13.2109375" style="152" customWidth="1"/>
    <col min="4105" max="4105" width="17.92578125" style="152" customWidth="1"/>
    <col min="4106" max="4106" width="8.28515625" style="152" customWidth="1"/>
    <col min="4107" max="4350" width="9.140625" style="152"/>
    <col min="4351" max="4351" width="4.42578125" style="152" bestFit="1" customWidth="1"/>
    <col min="4352" max="4352" width="11.85546875" style="152" customWidth="1"/>
    <col min="4353" max="4353" width="6.640625" style="152" customWidth="1"/>
    <col min="4354" max="4354" width="15.7109375" style="152" customWidth="1"/>
    <col min="4355" max="4357" width="10.85546875" style="152" customWidth="1"/>
    <col min="4358" max="4358" width="14.5703125" style="152" customWidth="1"/>
    <col min="4359" max="4359" width="13.78515625" style="152" customWidth="1"/>
    <col min="4360" max="4360" width="13.2109375" style="152" customWidth="1"/>
    <col min="4361" max="4361" width="17.92578125" style="152" customWidth="1"/>
    <col min="4362" max="4362" width="8.28515625" style="152" customWidth="1"/>
    <col min="4363" max="4606" width="9.140625" style="152"/>
    <col min="4607" max="4607" width="4.42578125" style="152" bestFit="1" customWidth="1"/>
    <col min="4608" max="4608" width="11.85546875" style="152" customWidth="1"/>
    <col min="4609" max="4609" width="6.640625" style="152" customWidth="1"/>
    <col min="4610" max="4610" width="15.7109375" style="152" customWidth="1"/>
    <col min="4611" max="4613" width="10.85546875" style="152" customWidth="1"/>
    <col min="4614" max="4614" width="14.5703125" style="152" customWidth="1"/>
    <col min="4615" max="4615" width="13.78515625" style="152" customWidth="1"/>
    <col min="4616" max="4616" width="13.2109375" style="152" customWidth="1"/>
    <col min="4617" max="4617" width="17.92578125" style="152" customWidth="1"/>
    <col min="4618" max="4618" width="8.28515625" style="152" customWidth="1"/>
    <col min="4619" max="4862" width="9.140625" style="152"/>
    <col min="4863" max="4863" width="4.42578125" style="152" bestFit="1" customWidth="1"/>
    <col min="4864" max="4864" width="11.85546875" style="152" customWidth="1"/>
    <col min="4865" max="4865" width="6.640625" style="152" customWidth="1"/>
    <col min="4866" max="4866" width="15.7109375" style="152" customWidth="1"/>
    <col min="4867" max="4869" width="10.85546875" style="152" customWidth="1"/>
    <col min="4870" max="4870" width="14.5703125" style="152" customWidth="1"/>
    <col min="4871" max="4871" width="13.78515625" style="152" customWidth="1"/>
    <col min="4872" max="4872" width="13.2109375" style="152" customWidth="1"/>
    <col min="4873" max="4873" width="17.92578125" style="152" customWidth="1"/>
    <col min="4874" max="4874" width="8.28515625" style="152" customWidth="1"/>
    <col min="4875" max="5118" width="9.140625" style="152"/>
    <col min="5119" max="5119" width="4.42578125" style="152" bestFit="1" customWidth="1"/>
    <col min="5120" max="5120" width="11.85546875" style="152" customWidth="1"/>
    <col min="5121" max="5121" width="6.640625" style="152" customWidth="1"/>
    <col min="5122" max="5122" width="15.7109375" style="152" customWidth="1"/>
    <col min="5123" max="5125" width="10.85546875" style="152" customWidth="1"/>
    <col min="5126" max="5126" width="14.5703125" style="152" customWidth="1"/>
    <col min="5127" max="5127" width="13.78515625" style="152" customWidth="1"/>
    <col min="5128" max="5128" width="13.2109375" style="152" customWidth="1"/>
    <col min="5129" max="5129" width="17.92578125" style="152" customWidth="1"/>
    <col min="5130" max="5130" width="8.28515625" style="152" customWidth="1"/>
    <col min="5131" max="5374" width="9.140625" style="152"/>
    <col min="5375" max="5375" width="4.42578125" style="152" bestFit="1" customWidth="1"/>
    <col min="5376" max="5376" width="11.85546875" style="152" customWidth="1"/>
    <col min="5377" max="5377" width="6.640625" style="152" customWidth="1"/>
    <col min="5378" max="5378" width="15.7109375" style="152" customWidth="1"/>
    <col min="5379" max="5381" width="10.85546875" style="152" customWidth="1"/>
    <col min="5382" max="5382" width="14.5703125" style="152" customWidth="1"/>
    <col min="5383" max="5383" width="13.78515625" style="152" customWidth="1"/>
    <col min="5384" max="5384" width="13.2109375" style="152" customWidth="1"/>
    <col min="5385" max="5385" width="17.92578125" style="152" customWidth="1"/>
    <col min="5386" max="5386" width="8.28515625" style="152" customWidth="1"/>
    <col min="5387" max="5630" width="9.140625" style="152"/>
    <col min="5631" max="5631" width="4.42578125" style="152" bestFit="1" customWidth="1"/>
    <col min="5632" max="5632" width="11.85546875" style="152" customWidth="1"/>
    <col min="5633" max="5633" width="6.640625" style="152" customWidth="1"/>
    <col min="5634" max="5634" width="15.7109375" style="152" customWidth="1"/>
    <col min="5635" max="5637" width="10.85546875" style="152" customWidth="1"/>
    <col min="5638" max="5638" width="14.5703125" style="152" customWidth="1"/>
    <col min="5639" max="5639" width="13.78515625" style="152" customWidth="1"/>
    <col min="5640" max="5640" width="13.2109375" style="152" customWidth="1"/>
    <col min="5641" max="5641" width="17.92578125" style="152" customWidth="1"/>
    <col min="5642" max="5642" width="8.28515625" style="152" customWidth="1"/>
    <col min="5643" max="5886" width="9.140625" style="152"/>
    <col min="5887" max="5887" width="4.42578125" style="152" bestFit="1" customWidth="1"/>
    <col min="5888" max="5888" width="11.85546875" style="152" customWidth="1"/>
    <col min="5889" max="5889" width="6.640625" style="152" customWidth="1"/>
    <col min="5890" max="5890" width="15.7109375" style="152" customWidth="1"/>
    <col min="5891" max="5893" width="10.85546875" style="152" customWidth="1"/>
    <col min="5894" max="5894" width="14.5703125" style="152" customWidth="1"/>
    <col min="5895" max="5895" width="13.78515625" style="152" customWidth="1"/>
    <col min="5896" max="5896" width="13.2109375" style="152" customWidth="1"/>
    <col min="5897" max="5897" width="17.92578125" style="152" customWidth="1"/>
    <col min="5898" max="5898" width="8.28515625" style="152" customWidth="1"/>
    <col min="5899" max="6142" width="9.140625" style="152"/>
    <col min="6143" max="6143" width="4.42578125" style="152" bestFit="1" customWidth="1"/>
    <col min="6144" max="6144" width="11.85546875" style="152" customWidth="1"/>
    <col min="6145" max="6145" width="6.640625" style="152" customWidth="1"/>
    <col min="6146" max="6146" width="15.7109375" style="152" customWidth="1"/>
    <col min="6147" max="6149" width="10.85546875" style="152" customWidth="1"/>
    <col min="6150" max="6150" width="14.5703125" style="152" customWidth="1"/>
    <col min="6151" max="6151" width="13.78515625" style="152" customWidth="1"/>
    <col min="6152" max="6152" width="13.2109375" style="152" customWidth="1"/>
    <col min="6153" max="6153" width="17.92578125" style="152" customWidth="1"/>
    <col min="6154" max="6154" width="8.28515625" style="152" customWidth="1"/>
    <col min="6155" max="6398" width="9.140625" style="152"/>
    <col min="6399" max="6399" width="4.42578125" style="152" bestFit="1" customWidth="1"/>
    <col min="6400" max="6400" width="11.85546875" style="152" customWidth="1"/>
    <col min="6401" max="6401" width="6.640625" style="152" customWidth="1"/>
    <col min="6402" max="6402" width="15.7109375" style="152" customWidth="1"/>
    <col min="6403" max="6405" width="10.85546875" style="152" customWidth="1"/>
    <col min="6406" max="6406" width="14.5703125" style="152" customWidth="1"/>
    <col min="6407" max="6407" width="13.78515625" style="152" customWidth="1"/>
    <col min="6408" max="6408" width="13.2109375" style="152" customWidth="1"/>
    <col min="6409" max="6409" width="17.92578125" style="152" customWidth="1"/>
    <col min="6410" max="6410" width="8.28515625" style="152" customWidth="1"/>
    <col min="6411" max="6654" width="9.140625" style="152"/>
    <col min="6655" max="6655" width="4.42578125" style="152" bestFit="1" customWidth="1"/>
    <col min="6656" max="6656" width="11.85546875" style="152" customWidth="1"/>
    <col min="6657" max="6657" width="6.640625" style="152" customWidth="1"/>
    <col min="6658" max="6658" width="15.7109375" style="152" customWidth="1"/>
    <col min="6659" max="6661" width="10.85546875" style="152" customWidth="1"/>
    <col min="6662" max="6662" width="14.5703125" style="152" customWidth="1"/>
    <col min="6663" max="6663" width="13.78515625" style="152" customWidth="1"/>
    <col min="6664" max="6664" width="13.2109375" style="152" customWidth="1"/>
    <col min="6665" max="6665" width="17.92578125" style="152" customWidth="1"/>
    <col min="6666" max="6666" width="8.28515625" style="152" customWidth="1"/>
    <col min="6667" max="6910" width="9.140625" style="152"/>
    <col min="6911" max="6911" width="4.42578125" style="152" bestFit="1" customWidth="1"/>
    <col min="6912" max="6912" width="11.85546875" style="152" customWidth="1"/>
    <col min="6913" max="6913" width="6.640625" style="152" customWidth="1"/>
    <col min="6914" max="6914" width="15.7109375" style="152" customWidth="1"/>
    <col min="6915" max="6917" width="10.85546875" style="152" customWidth="1"/>
    <col min="6918" max="6918" width="14.5703125" style="152" customWidth="1"/>
    <col min="6919" max="6919" width="13.78515625" style="152" customWidth="1"/>
    <col min="6920" max="6920" width="13.2109375" style="152" customWidth="1"/>
    <col min="6921" max="6921" width="17.92578125" style="152" customWidth="1"/>
    <col min="6922" max="6922" width="8.28515625" style="152" customWidth="1"/>
    <col min="6923" max="7166" width="9.140625" style="152"/>
    <col min="7167" max="7167" width="4.42578125" style="152" bestFit="1" customWidth="1"/>
    <col min="7168" max="7168" width="11.85546875" style="152" customWidth="1"/>
    <col min="7169" max="7169" width="6.640625" style="152" customWidth="1"/>
    <col min="7170" max="7170" width="15.7109375" style="152" customWidth="1"/>
    <col min="7171" max="7173" width="10.85546875" style="152" customWidth="1"/>
    <col min="7174" max="7174" width="14.5703125" style="152" customWidth="1"/>
    <col min="7175" max="7175" width="13.78515625" style="152" customWidth="1"/>
    <col min="7176" max="7176" width="13.2109375" style="152" customWidth="1"/>
    <col min="7177" max="7177" width="17.92578125" style="152" customWidth="1"/>
    <col min="7178" max="7178" width="8.28515625" style="152" customWidth="1"/>
    <col min="7179" max="7422" width="9.140625" style="152"/>
    <col min="7423" max="7423" width="4.42578125" style="152" bestFit="1" customWidth="1"/>
    <col min="7424" max="7424" width="11.85546875" style="152" customWidth="1"/>
    <col min="7425" max="7425" width="6.640625" style="152" customWidth="1"/>
    <col min="7426" max="7426" width="15.7109375" style="152" customWidth="1"/>
    <col min="7427" max="7429" width="10.85546875" style="152" customWidth="1"/>
    <col min="7430" max="7430" width="14.5703125" style="152" customWidth="1"/>
    <col min="7431" max="7431" width="13.78515625" style="152" customWidth="1"/>
    <col min="7432" max="7432" width="13.2109375" style="152" customWidth="1"/>
    <col min="7433" max="7433" width="17.92578125" style="152" customWidth="1"/>
    <col min="7434" max="7434" width="8.28515625" style="152" customWidth="1"/>
    <col min="7435" max="7678" width="9.140625" style="152"/>
    <col min="7679" max="7679" width="4.42578125" style="152" bestFit="1" customWidth="1"/>
    <col min="7680" max="7680" width="11.85546875" style="152" customWidth="1"/>
    <col min="7681" max="7681" width="6.640625" style="152" customWidth="1"/>
    <col min="7682" max="7682" width="15.7109375" style="152" customWidth="1"/>
    <col min="7683" max="7685" width="10.85546875" style="152" customWidth="1"/>
    <col min="7686" max="7686" width="14.5703125" style="152" customWidth="1"/>
    <col min="7687" max="7687" width="13.78515625" style="152" customWidth="1"/>
    <col min="7688" max="7688" width="13.2109375" style="152" customWidth="1"/>
    <col min="7689" max="7689" width="17.92578125" style="152" customWidth="1"/>
    <col min="7690" max="7690" width="8.28515625" style="152" customWidth="1"/>
    <col min="7691" max="7934" width="9.140625" style="152"/>
    <col min="7935" max="7935" width="4.42578125" style="152" bestFit="1" customWidth="1"/>
    <col min="7936" max="7936" width="11.85546875" style="152" customWidth="1"/>
    <col min="7937" max="7937" width="6.640625" style="152" customWidth="1"/>
    <col min="7938" max="7938" width="15.7109375" style="152" customWidth="1"/>
    <col min="7939" max="7941" width="10.85546875" style="152" customWidth="1"/>
    <col min="7942" max="7942" width="14.5703125" style="152" customWidth="1"/>
    <col min="7943" max="7943" width="13.78515625" style="152" customWidth="1"/>
    <col min="7944" max="7944" width="13.2109375" style="152" customWidth="1"/>
    <col min="7945" max="7945" width="17.92578125" style="152" customWidth="1"/>
    <col min="7946" max="7946" width="8.28515625" style="152" customWidth="1"/>
    <col min="7947" max="8190" width="9.140625" style="152"/>
    <col min="8191" max="8191" width="4.42578125" style="152" bestFit="1" customWidth="1"/>
    <col min="8192" max="8192" width="11.85546875" style="152" customWidth="1"/>
    <col min="8193" max="8193" width="6.640625" style="152" customWidth="1"/>
    <col min="8194" max="8194" width="15.7109375" style="152" customWidth="1"/>
    <col min="8195" max="8197" width="10.85546875" style="152" customWidth="1"/>
    <col min="8198" max="8198" width="14.5703125" style="152" customWidth="1"/>
    <col min="8199" max="8199" width="13.78515625" style="152" customWidth="1"/>
    <col min="8200" max="8200" width="13.2109375" style="152" customWidth="1"/>
    <col min="8201" max="8201" width="17.92578125" style="152" customWidth="1"/>
    <col min="8202" max="8202" width="8.28515625" style="152" customWidth="1"/>
    <col min="8203" max="8446" width="9.140625" style="152"/>
    <col min="8447" max="8447" width="4.42578125" style="152" bestFit="1" customWidth="1"/>
    <col min="8448" max="8448" width="11.85546875" style="152" customWidth="1"/>
    <col min="8449" max="8449" width="6.640625" style="152" customWidth="1"/>
    <col min="8450" max="8450" width="15.7109375" style="152" customWidth="1"/>
    <col min="8451" max="8453" width="10.85546875" style="152" customWidth="1"/>
    <col min="8454" max="8454" width="14.5703125" style="152" customWidth="1"/>
    <col min="8455" max="8455" width="13.78515625" style="152" customWidth="1"/>
    <col min="8456" max="8456" width="13.2109375" style="152" customWidth="1"/>
    <col min="8457" max="8457" width="17.92578125" style="152" customWidth="1"/>
    <col min="8458" max="8458" width="8.28515625" style="152" customWidth="1"/>
    <col min="8459" max="8702" width="9.140625" style="152"/>
    <col min="8703" max="8703" width="4.42578125" style="152" bestFit="1" customWidth="1"/>
    <col min="8704" max="8704" width="11.85546875" style="152" customWidth="1"/>
    <col min="8705" max="8705" width="6.640625" style="152" customWidth="1"/>
    <col min="8706" max="8706" width="15.7109375" style="152" customWidth="1"/>
    <col min="8707" max="8709" width="10.85546875" style="152" customWidth="1"/>
    <col min="8710" max="8710" width="14.5703125" style="152" customWidth="1"/>
    <col min="8711" max="8711" width="13.78515625" style="152" customWidth="1"/>
    <col min="8712" max="8712" width="13.2109375" style="152" customWidth="1"/>
    <col min="8713" max="8713" width="17.92578125" style="152" customWidth="1"/>
    <col min="8714" max="8714" width="8.28515625" style="152" customWidth="1"/>
    <col min="8715" max="8958" width="9.140625" style="152"/>
    <col min="8959" max="8959" width="4.42578125" style="152" bestFit="1" customWidth="1"/>
    <col min="8960" max="8960" width="11.85546875" style="152" customWidth="1"/>
    <col min="8961" max="8961" width="6.640625" style="152" customWidth="1"/>
    <col min="8962" max="8962" width="15.7109375" style="152" customWidth="1"/>
    <col min="8963" max="8965" width="10.85546875" style="152" customWidth="1"/>
    <col min="8966" max="8966" width="14.5703125" style="152" customWidth="1"/>
    <col min="8967" max="8967" width="13.78515625" style="152" customWidth="1"/>
    <col min="8968" max="8968" width="13.2109375" style="152" customWidth="1"/>
    <col min="8969" max="8969" width="17.92578125" style="152" customWidth="1"/>
    <col min="8970" max="8970" width="8.28515625" style="152" customWidth="1"/>
    <col min="8971" max="9214" width="9.140625" style="152"/>
    <col min="9215" max="9215" width="4.42578125" style="152" bestFit="1" customWidth="1"/>
    <col min="9216" max="9216" width="11.85546875" style="152" customWidth="1"/>
    <col min="9217" max="9217" width="6.640625" style="152" customWidth="1"/>
    <col min="9218" max="9218" width="15.7109375" style="152" customWidth="1"/>
    <col min="9219" max="9221" width="10.85546875" style="152" customWidth="1"/>
    <col min="9222" max="9222" width="14.5703125" style="152" customWidth="1"/>
    <col min="9223" max="9223" width="13.78515625" style="152" customWidth="1"/>
    <col min="9224" max="9224" width="13.2109375" style="152" customWidth="1"/>
    <col min="9225" max="9225" width="17.92578125" style="152" customWidth="1"/>
    <col min="9226" max="9226" width="8.28515625" style="152" customWidth="1"/>
    <col min="9227" max="9470" width="9.140625" style="152"/>
    <col min="9471" max="9471" width="4.42578125" style="152" bestFit="1" customWidth="1"/>
    <col min="9472" max="9472" width="11.85546875" style="152" customWidth="1"/>
    <col min="9473" max="9473" width="6.640625" style="152" customWidth="1"/>
    <col min="9474" max="9474" width="15.7109375" style="152" customWidth="1"/>
    <col min="9475" max="9477" width="10.85546875" style="152" customWidth="1"/>
    <col min="9478" max="9478" width="14.5703125" style="152" customWidth="1"/>
    <col min="9479" max="9479" width="13.78515625" style="152" customWidth="1"/>
    <col min="9480" max="9480" width="13.2109375" style="152" customWidth="1"/>
    <col min="9481" max="9481" width="17.92578125" style="152" customWidth="1"/>
    <col min="9482" max="9482" width="8.28515625" style="152" customWidth="1"/>
    <col min="9483" max="9726" width="9.140625" style="152"/>
    <col min="9727" max="9727" width="4.42578125" style="152" bestFit="1" customWidth="1"/>
    <col min="9728" max="9728" width="11.85546875" style="152" customWidth="1"/>
    <col min="9729" max="9729" width="6.640625" style="152" customWidth="1"/>
    <col min="9730" max="9730" width="15.7109375" style="152" customWidth="1"/>
    <col min="9731" max="9733" width="10.85546875" style="152" customWidth="1"/>
    <col min="9734" max="9734" width="14.5703125" style="152" customWidth="1"/>
    <col min="9735" max="9735" width="13.78515625" style="152" customWidth="1"/>
    <col min="9736" max="9736" width="13.2109375" style="152" customWidth="1"/>
    <col min="9737" max="9737" width="17.92578125" style="152" customWidth="1"/>
    <col min="9738" max="9738" width="8.28515625" style="152" customWidth="1"/>
    <col min="9739" max="9982" width="9.140625" style="152"/>
    <col min="9983" max="9983" width="4.42578125" style="152" bestFit="1" customWidth="1"/>
    <col min="9984" max="9984" width="11.85546875" style="152" customWidth="1"/>
    <col min="9985" max="9985" width="6.640625" style="152" customWidth="1"/>
    <col min="9986" max="9986" width="15.7109375" style="152" customWidth="1"/>
    <col min="9987" max="9989" width="10.85546875" style="152" customWidth="1"/>
    <col min="9990" max="9990" width="14.5703125" style="152" customWidth="1"/>
    <col min="9991" max="9991" width="13.78515625" style="152" customWidth="1"/>
    <col min="9992" max="9992" width="13.2109375" style="152" customWidth="1"/>
    <col min="9993" max="9993" width="17.92578125" style="152" customWidth="1"/>
    <col min="9994" max="9994" width="8.28515625" style="152" customWidth="1"/>
    <col min="9995" max="10238" width="9.140625" style="152"/>
    <col min="10239" max="10239" width="4.42578125" style="152" bestFit="1" customWidth="1"/>
    <col min="10240" max="10240" width="11.85546875" style="152" customWidth="1"/>
    <col min="10241" max="10241" width="6.640625" style="152" customWidth="1"/>
    <col min="10242" max="10242" width="15.7109375" style="152" customWidth="1"/>
    <col min="10243" max="10245" width="10.85546875" style="152" customWidth="1"/>
    <col min="10246" max="10246" width="14.5703125" style="152" customWidth="1"/>
    <col min="10247" max="10247" width="13.78515625" style="152" customWidth="1"/>
    <col min="10248" max="10248" width="13.2109375" style="152" customWidth="1"/>
    <col min="10249" max="10249" width="17.92578125" style="152" customWidth="1"/>
    <col min="10250" max="10250" width="8.28515625" style="152" customWidth="1"/>
    <col min="10251" max="10494" width="9.140625" style="152"/>
    <col min="10495" max="10495" width="4.42578125" style="152" bestFit="1" customWidth="1"/>
    <col min="10496" max="10496" width="11.85546875" style="152" customWidth="1"/>
    <col min="10497" max="10497" width="6.640625" style="152" customWidth="1"/>
    <col min="10498" max="10498" width="15.7109375" style="152" customWidth="1"/>
    <col min="10499" max="10501" width="10.85546875" style="152" customWidth="1"/>
    <col min="10502" max="10502" width="14.5703125" style="152" customWidth="1"/>
    <col min="10503" max="10503" width="13.78515625" style="152" customWidth="1"/>
    <col min="10504" max="10504" width="13.2109375" style="152" customWidth="1"/>
    <col min="10505" max="10505" width="17.92578125" style="152" customWidth="1"/>
    <col min="10506" max="10506" width="8.28515625" style="152" customWidth="1"/>
    <col min="10507" max="10750" width="9.140625" style="152"/>
    <col min="10751" max="10751" width="4.42578125" style="152" bestFit="1" customWidth="1"/>
    <col min="10752" max="10752" width="11.85546875" style="152" customWidth="1"/>
    <col min="10753" max="10753" width="6.640625" style="152" customWidth="1"/>
    <col min="10754" max="10754" width="15.7109375" style="152" customWidth="1"/>
    <col min="10755" max="10757" width="10.85546875" style="152" customWidth="1"/>
    <col min="10758" max="10758" width="14.5703125" style="152" customWidth="1"/>
    <col min="10759" max="10759" width="13.78515625" style="152" customWidth="1"/>
    <col min="10760" max="10760" width="13.2109375" style="152" customWidth="1"/>
    <col min="10761" max="10761" width="17.92578125" style="152" customWidth="1"/>
    <col min="10762" max="10762" width="8.28515625" style="152" customWidth="1"/>
    <col min="10763" max="11006" width="9.140625" style="152"/>
    <col min="11007" max="11007" width="4.42578125" style="152" bestFit="1" customWidth="1"/>
    <col min="11008" max="11008" width="11.85546875" style="152" customWidth="1"/>
    <col min="11009" max="11009" width="6.640625" style="152" customWidth="1"/>
    <col min="11010" max="11010" width="15.7109375" style="152" customWidth="1"/>
    <col min="11011" max="11013" width="10.85546875" style="152" customWidth="1"/>
    <col min="11014" max="11014" width="14.5703125" style="152" customWidth="1"/>
    <col min="11015" max="11015" width="13.78515625" style="152" customWidth="1"/>
    <col min="11016" max="11016" width="13.2109375" style="152" customWidth="1"/>
    <col min="11017" max="11017" width="17.92578125" style="152" customWidth="1"/>
    <col min="11018" max="11018" width="8.28515625" style="152" customWidth="1"/>
    <col min="11019" max="11262" width="9.140625" style="152"/>
    <col min="11263" max="11263" width="4.42578125" style="152" bestFit="1" customWidth="1"/>
    <col min="11264" max="11264" width="11.85546875" style="152" customWidth="1"/>
    <col min="11265" max="11265" width="6.640625" style="152" customWidth="1"/>
    <col min="11266" max="11266" width="15.7109375" style="152" customWidth="1"/>
    <col min="11267" max="11269" width="10.85546875" style="152" customWidth="1"/>
    <col min="11270" max="11270" width="14.5703125" style="152" customWidth="1"/>
    <col min="11271" max="11271" width="13.78515625" style="152" customWidth="1"/>
    <col min="11272" max="11272" width="13.2109375" style="152" customWidth="1"/>
    <col min="11273" max="11273" width="17.92578125" style="152" customWidth="1"/>
    <col min="11274" max="11274" width="8.28515625" style="152" customWidth="1"/>
    <col min="11275" max="11518" width="9.140625" style="152"/>
    <col min="11519" max="11519" width="4.42578125" style="152" bestFit="1" customWidth="1"/>
    <col min="11520" max="11520" width="11.85546875" style="152" customWidth="1"/>
    <col min="11521" max="11521" width="6.640625" style="152" customWidth="1"/>
    <col min="11522" max="11522" width="15.7109375" style="152" customWidth="1"/>
    <col min="11523" max="11525" width="10.85546875" style="152" customWidth="1"/>
    <col min="11526" max="11526" width="14.5703125" style="152" customWidth="1"/>
    <col min="11527" max="11527" width="13.78515625" style="152" customWidth="1"/>
    <col min="11528" max="11528" width="13.2109375" style="152" customWidth="1"/>
    <col min="11529" max="11529" width="17.92578125" style="152" customWidth="1"/>
    <col min="11530" max="11530" width="8.28515625" style="152" customWidth="1"/>
    <col min="11531" max="11774" width="9.140625" style="152"/>
    <col min="11775" max="11775" width="4.42578125" style="152" bestFit="1" customWidth="1"/>
    <col min="11776" max="11776" width="11.85546875" style="152" customWidth="1"/>
    <col min="11777" max="11777" width="6.640625" style="152" customWidth="1"/>
    <col min="11778" max="11778" width="15.7109375" style="152" customWidth="1"/>
    <col min="11779" max="11781" width="10.85546875" style="152" customWidth="1"/>
    <col min="11782" max="11782" width="14.5703125" style="152" customWidth="1"/>
    <col min="11783" max="11783" width="13.78515625" style="152" customWidth="1"/>
    <col min="11784" max="11784" width="13.2109375" style="152" customWidth="1"/>
    <col min="11785" max="11785" width="17.92578125" style="152" customWidth="1"/>
    <col min="11786" max="11786" width="8.28515625" style="152" customWidth="1"/>
    <col min="11787" max="12030" width="9.140625" style="152"/>
    <col min="12031" max="12031" width="4.42578125" style="152" bestFit="1" customWidth="1"/>
    <col min="12032" max="12032" width="11.85546875" style="152" customWidth="1"/>
    <col min="12033" max="12033" width="6.640625" style="152" customWidth="1"/>
    <col min="12034" max="12034" width="15.7109375" style="152" customWidth="1"/>
    <col min="12035" max="12037" width="10.85546875" style="152" customWidth="1"/>
    <col min="12038" max="12038" width="14.5703125" style="152" customWidth="1"/>
    <col min="12039" max="12039" width="13.78515625" style="152" customWidth="1"/>
    <col min="12040" max="12040" width="13.2109375" style="152" customWidth="1"/>
    <col min="12041" max="12041" width="17.92578125" style="152" customWidth="1"/>
    <col min="12042" max="12042" width="8.28515625" style="152" customWidth="1"/>
    <col min="12043" max="12286" width="9.140625" style="152"/>
    <col min="12287" max="12287" width="4.42578125" style="152" bestFit="1" customWidth="1"/>
    <col min="12288" max="12288" width="11.85546875" style="152" customWidth="1"/>
    <col min="12289" max="12289" width="6.640625" style="152" customWidth="1"/>
    <col min="12290" max="12290" width="15.7109375" style="152" customWidth="1"/>
    <col min="12291" max="12293" width="10.85546875" style="152" customWidth="1"/>
    <col min="12294" max="12294" width="14.5703125" style="152" customWidth="1"/>
    <col min="12295" max="12295" width="13.78515625" style="152" customWidth="1"/>
    <col min="12296" max="12296" width="13.2109375" style="152" customWidth="1"/>
    <col min="12297" max="12297" width="17.92578125" style="152" customWidth="1"/>
    <col min="12298" max="12298" width="8.28515625" style="152" customWidth="1"/>
    <col min="12299" max="12542" width="9.140625" style="152"/>
    <col min="12543" max="12543" width="4.42578125" style="152" bestFit="1" customWidth="1"/>
    <col min="12544" max="12544" width="11.85546875" style="152" customWidth="1"/>
    <col min="12545" max="12545" width="6.640625" style="152" customWidth="1"/>
    <col min="12546" max="12546" width="15.7109375" style="152" customWidth="1"/>
    <col min="12547" max="12549" width="10.85546875" style="152" customWidth="1"/>
    <col min="12550" max="12550" width="14.5703125" style="152" customWidth="1"/>
    <col min="12551" max="12551" width="13.78515625" style="152" customWidth="1"/>
    <col min="12552" max="12552" width="13.2109375" style="152" customWidth="1"/>
    <col min="12553" max="12553" width="17.92578125" style="152" customWidth="1"/>
    <col min="12554" max="12554" width="8.28515625" style="152" customWidth="1"/>
    <col min="12555" max="12798" width="9.140625" style="152"/>
    <col min="12799" max="12799" width="4.42578125" style="152" bestFit="1" customWidth="1"/>
    <col min="12800" max="12800" width="11.85546875" style="152" customWidth="1"/>
    <col min="12801" max="12801" width="6.640625" style="152" customWidth="1"/>
    <col min="12802" max="12802" width="15.7109375" style="152" customWidth="1"/>
    <col min="12803" max="12805" width="10.85546875" style="152" customWidth="1"/>
    <col min="12806" max="12806" width="14.5703125" style="152" customWidth="1"/>
    <col min="12807" max="12807" width="13.78515625" style="152" customWidth="1"/>
    <col min="12808" max="12808" width="13.2109375" style="152" customWidth="1"/>
    <col min="12809" max="12809" width="17.92578125" style="152" customWidth="1"/>
    <col min="12810" max="12810" width="8.28515625" style="152" customWidth="1"/>
    <col min="12811" max="13054" width="9.140625" style="152"/>
    <col min="13055" max="13055" width="4.42578125" style="152" bestFit="1" customWidth="1"/>
    <col min="13056" max="13056" width="11.85546875" style="152" customWidth="1"/>
    <col min="13057" max="13057" width="6.640625" style="152" customWidth="1"/>
    <col min="13058" max="13058" width="15.7109375" style="152" customWidth="1"/>
    <col min="13059" max="13061" width="10.85546875" style="152" customWidth="1"/>
    <col min="13062" max="13062" width="14.5703125" style="152" customWidth="1"/>
    <col min="13063" max="13063" width="13.78515625" style="152" customWidth="1"/>
    <col min="13064" max="13064" width="13.2109375" style="152" customWidth="1"/>
    <col min="13065" max="13065" width="17.92578125" style="152" customWidth="1"/>
    <col min="13066" max="13066" width="8.28515625" style="152" customWidth="1"/>
    <col min="13067" max="13310" width="9.140625" style="152"/>
    <col min="13311" max="13311" width="4.42578125" style="152" bestFit="1" customWidth="1"/>
    <col min="13312" max="13312" width="11.85546875" style="152" customWidth="1"/>
    <col min="13313" max="13313" width="6.640625" style="152" customWidth="1"/>
    <col min="13314" max="13314" width="15.7109375" style="152" customWidth="1"/>
    <col min="13315" max="13317" width="10.85546875" style="152" customWidth="1"/>
    <col min="13318" max="13318" width="14.5703125" style="152" customWidth="1"/>
    <col min="13319" max="13319" width="13.78515625" style="152" customWidth="1"/>
    <col min="13320" max="13320" width="13.2109375" style="152" customWidth="1"/>
    <col min="13321" max="13321" width="17.92578125" style="152" customWidth="1"/>
    <col min="13322" max="13322" width="8.28515625" style="152" customWidth="1"/>
    <col min="13323" max="13566" width="9.140625" style="152"/>
    <col min="13567" max="13567" width="4.42578125" style="152" bestFit="1" customWidth="1"/>
    <col min="13568" max="13568" width="11.85546875" style="152" customWidth="1"/>
    <col min="13569" max="13569" width="6.640625" style="152" customWidth="1"/>
    <col min="13570" max="13570" width="15.7109375" style="152" customWidth="1"/>
    <col min="13571" max="13573" width="10.85546875" style="152" customWidth="1"/>
    <col min="13574" max="13574" width="14.5703125" style="152" customWidth="1"/>
    <col min="13575" max="13575" width="13.78515625" style="152" customWidth="1"/>
    <col min="13576" max="13576" width="13.2109375" style="152" customWidth="1"/>
    <col min="13577" max="13577" width="17.92578125" style="152" customWidth="1"/>
    <col min="13578" max="13578" width="8.28515625" style="152" customWidth="1"/>
    <col min="13579" max="13822" width="9.140625" style="152"/>
    <col min="13823" max="13823" width="4.42578125" style="152" bestFit="1" customWidth="1"/>
    <col min="13824" max="13824" width="11.85546875" style="152" customWidth="1"/>
    <col min="13825" max="13825" width="6.640625" style="152" customWidth="1"/>
    <col min="13826" max="13826" width="15.7109375" style="152" customWidth="1"/>
    <col min="13827" max="13829" width="10.85546875" style="152" customWidth="1"/>
    <col min="13830" max="13830" width="14.5703125" style="152" customWidth="1"/>
    <col min="13831" max="13831" width="13.78515625" style="152" customWidth="1"/>
    <col min="13832" max="13832" width="13.2109375" style="152" customWidth="1"/>
    <col min="13833" max="13833" width="17.92578125" style="152" customWidth="1"/>
    <col min="13834" max="13834" width="8.28515625" style="152" customWidth="1"/>
    <col min="13835" max="14078" width="9.140625" style="152"/>
    <col min="14079" max="14079" width="4.42578125" style="152" bestFit="1" customWidth="1"/>
    <col min="14080" max="14080" width="11.85546875" style="152" customWidth="1"/>
    <col min="14081" max="14081" width="6.640625" style="152" customWidth="1"/>
    <col min="14082" max="14082" width="15.7109375" style="152" customWidth="1"/>
    <col min="14083" max="14085" width="10.85546875" style="152" customWidth="1"/>
    <col min="14086" max="14086" width="14.5703125" style="152" customWidth="1"/>
    <col min="14087" max="14087" width="13.78515625" style="152" customWidth="1"/>
    <col min="14088" max="14088" width="13.2109375" style="152" customWidth="1"/>
    <col min="14089" max="14089" width="17.92578125" style="152" customWidth="1"/>
    <col min="14090" max="14090" width="8.28515625" style="152" customWidth="1"/>
    <col min="14091" max="14334" width="9.140625" style="152"/>
    <col min="14335" max="14335" width="4.42578125" style="152" bestFit="1" customWidth="1"/>
    <col min="14336" max="14336" width="11.85546875" style="152" customWidth="1"/>
    <col min="14337" max="14337" width="6.640625" style="152" customWidth="1"/>
    <col min="14338" max="14338" width="15.7109375" style="152" customWidth="1"/>
    <col min="14339" max="14341" width="10.85546875" style="152" customWidth="1"/>
    <col min="14342" max="14342" width="14.5703125" style="152" customWidth="1"/>
    <col min="14343" max="14343" width="13.78515625" style="152" customWidth="1"/>
    <col min="14344" max="14344" width="13.2109375" style="152" customWidth="1"/>
    <col min="14345" max="14345" width="17.92578125" style="152" customWidth="1"/>
    <col min="14346" max="14346" width="8.28515625" style="152" customWidth="1"/>
    <col min="14347" max="14590" width="9.140625" style="152"/>
    <col min="14591" max="14591" width="4.42578125" style="152" bestFit="1" customWidth="1"/>
    <col min="14592" max="14592" width="11.85546875" style="152" customWidth="1"/>
    <col min="14593" max="14593" width="6.640625" style="152" customWidth="1"/>
    <col min="14594" max="14594" width="15.7109375" style="152" customWidth="1"/>
    <col min="14595" max="14597" width="10.85546875" style="152" customWidth="1"/>
    <col min="14598" max="14598" width="14.5703125" style="152" customWidth="1"/>
    <col min="14599" max="14599" width="13.78515625" style="152" customWidth="1"/>
    <col min="14600" max="14600" width="13.2109375" style="152" customWidth="1"/>
    <col min="14601" max="14601" width="17.92578125" style="152" customWidth="1"/>
    <col min="14602" max="14602" width="8.28515625" style="152" customWidth="1"/>
    <col min="14603" max="14846" width="9.140625" style="152"/>
    <col min="14847" max="14847" width="4.42578125" style="152" bestFit="1" customWidth="1"/>
    <col min="14848" max="14848" width="11.85546875" style="152" customWidth="1"/>
    <col min="14849" max="14849" width="6.640625" style="152" customWidth="1"/>
    <col min="14850" max="14850" width="15.7109375" style="152" customWidth="1"/>
    <col min="14851" max="14853" width="10.85546875" style="152" customWidth="1"/>
    <col min="14854" max="14854" width="14.5703125" style="152" customWidth="1"/>
    <col min="14855" max="14855" width="13.78515625" style="152" customWidth="1"/>
    <col min="14856" max="14856" width="13.2109375" style="152" customWidth="1"/>
    <col min="14857" max="14857" width="17.92578125" style="152" customWidth="1"/>
    <col min="14858" max="14858" width="8.28515625" style="152" customWidth="1"/>
    <col min="14859" max="15102" width="9.140625" style="152"/>
    <col min="15103" max="15103" width="4.42578125" style="152" bestFit="1" customWidth="1"/>
    <col min="15104" max="15104" width="11.85546875" style="152" customWidth="1"/>
    <col min="15105" max="15105" width="6.640625" style="152" customWidth="1"/>
    <col min="15106" max="15106" width="15.7109375" style="152" customWidth="1"/>
    <col min="15107" max="15109" width="10.85546875" style="152" customWidth="1"/>
    <col min="15110" max="15110" width="14.5703125" style="152" customWidth="1"/>
    <col min="15111" max="15111" width="13.78515625" style="152" customWidth="1"/>
    <col min="15112" max="15112" width="13.2109375" style="152" customWidth="1"/>
    <col min="15113" max="15113" width="17.92578125" style="152" customWidth="1"/>
    <col min="15114" max="15114" width="8.28515625" style="152" customWidth="1"/>
    <col min="15115" max="15358" width="9.140625" style="152"/>
    <col min="15359" max="15359" width="4.42578125" style="152" bestFit="1" customWidth="1"/>
    <col min="15360" max="15360" width="11.85546875" style="152" customWidth="1"/>
    <col min="15361" max="15361" width="6.640625" style="152" customWidth="1"/>
    <col min="15362" max="15362" width="15.7109375" style="152" customWidth="1"/>
    <col min="15363" max="15365" width="10.85546875" style="152" customWidth="1"/>
    <col min="15366" max="15366" width="14.5703125" style="152" customWidth="1"/>
    <col min="15367" max="15367" width="13.78515625" style="152" customWidth="1"/>
    <col min="15368" max="15368" width="13.2109375" style="152" customWidth="1"/>
    <col min="15369" max="15369" width="17.92578125" style="152" customWidth="1"/>
    <col min="15370" max="15370" width="8.28515625" style="152" customWidth="1"/>
    <col min="15371" max="15614" width="9.140625" style="152"/>
    <col min="15615" max="15615" width="4.42578125" style="152" bestFit="1" customWidth="1"/>
    <col min="15616" max="15616" width="11.85546875" style="152" customWidth="1"/>
    <col min="15617" max="15617" width="6.640625" style="152" customWidth="1"/>
    <col min="15618" max="15618" width="15.7109375" style="152" customWidth="1"/>
    <col min="15619" max="15621" width="10.85546875" style="152" customWidth="1"/>
    <col min="15622" max="15622" width="14.5703125" style="152" customWidth="1"/>
    <col min="15623" max="15623" width="13.78515625" style="152" customWidth="1"/>
    <col min="15624" max="15624" width="13.2109375" style="152" customWidth="1"/>
    <col min="15625" max="15625" width="17.92578125" style="152" customWidth="1"/>
    <col min="15626" max="15626" width="8.28515625" style="152" customWidth="1"/>
    <col min="15627" max="15870" width="9.140625" style="152"/>
    <col min="15871" max="15871" width="4.42578125" style="152" bestFit="1" customWidth="1"/>
    <col min="15872" max="15872" width="11.85546875" style="152" customWidth="1"/>
    <col min="15873" max="15873" width="6.640625" style="152" customWidth="1"/>
    <col min="15874" max="15874" width="15.7109375" style="152" customWidth="1"/>
    <col min="15875" max="15877" width="10.85546875" style="152" customWidth="1"/>
    <col min="15878" max="15878" width="14.5703125" style="152" customWidth="1"/>
    <col min="15879" max="15879" width="13.78515625" style="152" customWidth="1"/>
    <col min="15880" max="15880" width="13.2109375" style="152" customWidth="1"/>
    <col min="15881" max="15881" width="17.92578125" style="152" customWidth="1"/>
    <col min="15882" max="15882" width="8.28515625" style="152" customWidth="1"/>
    <col min="15883" max="16126" width="9.140625" style="152"/>
    <col min="16127" max="16127" width="4.42578125" style="152" bestFit="1" customWidth="1"/>
    <col min="16128" max="16128" width="11.85546875" style="152" customWidth="1"/>
    <col min="16129" max="16129" width="6.640625" style="152" customWidth="1"/>
    <col min="16130" max="16130" width="15.7109375" style="152" customWidth="1"/>
    <col min="16131" max="16133" width="10.85546875" style="152" customWidth="1"/>
    <col min="16134" max="16134" width="14.5703125" style="152" customWidth="1"/>
    <col min="16135" max="16135" width="13.78515625" style="152" customWidth="1"/>
    <col min="16136" max="16136" width="13.2109375" style="152" customWidth="1"/>
    <col min="16137" max="16137" width="17.92578125" style="152" customWidth="1"/>
    <col min="16138" max="16138" width="8.28515625" style="152" customWidth="1"/>
    <col min="16139" max="16384" width="9.140625" style="152"/>
  </cols>
  <sheetData>
    <row r="1" spans="1:10" ht="25.5" customHeight="1" x14ac:dyDescent="0.25">
      <c r="A1" s="149"/>
      <c r="B1" s="150"/>
      <c r="C1" s="150"/>
      <c r="D1" s="150"/>
      <c r="E1" s="150"/>
      <c r="F1" s="151"/>
      <c r="G1" s="549" t="s">
        <v>62</v>
      </c>
      <c r="H1" s="549"/>
    </row>
    <row r="2" spans="1:10" ht="25.5" customHeight="1" x14ac:dyDescent="0.25">
      <c r="A2" s="149"/>
      <c r="B2" s="153"/>
      <c r="C2" s="153"/>
      <c r="D2" s="153"/>
      <c r="E2" s="153"/>
      <c r="F2" s="154"/>
      <c r="G2" s="154"/>
      <c r="H2" s="155"/>
    </row>
    <row r="3" spans="1:10" ht="28.5" customHeight="1" x14ac:dyDescent="0.25">
      <c r="A3" s="550" t="s">
        <v>65</v>
      </c>
      <c r="B3" s="550"/>
      <c r="C3" s="550"/>
      <c r="D3" s="550"/>
      <c r="E3" s="550"/>
      <c r="F3" s="550"/>
      <c r="G3" s="550"/>
      <c r="H3" s="550"/>
    </row>
    <row r="4" spans="1:10" ht="24" customHeight="1" x14ac:dyDescent="0.25">
      <c r="A4" s="551" t="s">
        <v>6</v>
      </c>
      <c r="B4" s="552"/>
      <c r="C4" s="552"/>
      <c r="D4" s="552"/>
      <c r="E4" s="552"/>
      <c r="F4" s="552"/>
      <c r="G4" s="552"/>
      <c r="H4" s="552"/>
    </row>
    <row r="5" spans="1:10" ht="51" customHeight="1" thickBot="1" x14ac:dyDescent="0.3">
      <c r="A5" s="553" t="e">
        <f>B13</f>
        <v>#REF!</v>
      </c>
      <c r="B5" s="553"/>
      <c r="C5" s="553"/>
      <c r="D5" s="553"/>
      <c r="E5" s="553"/>
      <c r="F5" s="553"/>
      <c r="G5" s="553"/>
      <c r="H5" s="553"/>
    </row>
    <row r="6" spans="1:10" ht="63.75" thickBot="1" x14ac:dyDescent="0.3">
      <c r="A6" s="156" t="s">
        <v>0</v>
      </c>
      <c r="B6" s="156" t="s">
        <v>7</v>
      </c>
      <c r="C6" s="156" t="s">
        <v>5</v>
      </c>
      <c r="D6" s="156" t="s">
        <v>109</v>
      </c>
      <c r="E6" s="156" t="s">
        <v>110</v>
      </c>
      <c r="F6" s="156" t="s">
        <v>8</v>
      </c>
      <c r="G6" s="156" t="s">
        <v>9</v>
      </c>
      <c r="H6" s="156" t="s">
        <v>10</v>
      </c>
    </row>
    <row r="7" spans="1:10" ht="16.5" customHeight="1" x14ac:dyDescent="0.25">
      <c r="A7" s="157">
        <v>1</v>
      </c>
      <c r="B7" s="158">
        <v>2</v>
      </c>
      <c r="C7" s="158">
        <v>3</v>
      </c>
      <c r="D7" s="158">
        <v>4</v>
      </c>
      <c r="E7" s="158">
        <v>5</v>
      </c>
      <c r="F7" s="158">
        <v>6</v>
      </c>
      <c r="G7" s="158">
        <v>7</v>
      </c>
      <c r="H7" s="159">
        <v>8</v>
      </c>
      <c r="J7" s="160"/>
    </row>
    <row r="8" spans="1:10" ht="24.95" customHeight="1" x14ac:dyDescent="0.25">
      <c r="A8" s="554" t="s">
        <v>11</v>
      </c>
      <c r="B8" s="547"/>
      <c r="C8" s="547"/>
      <c r="D8" s="547"/>
      <c r="E8" s="547"/>
      <c r="F8" s="547"/>
      <c r="G8" s="547"/>
      <c r="H8" s="555"/>
      <c r="J8" s="160"/>
    </row>
    <row r="9" spans="1:10" ht="45" customHeight="1" x14ac:dyDescent="0.25">
      <c r="A9" s="531">
        <v>1</v>
      </c>
      <c r="B9" s="530" t="s">
        <v>133</v>
      </c>
      <c r="C9" s="161" t="s">
        <v>111</v>
      </c>
      <c r="D9" s="85" t="s">
        <v>112</v>
      </c>
      <c r="E9" s="201">
        <v>1</v>
      </c>
      <c r="F9" s="53">
        <f>902.95*1.015</f>
        <v>916.49</v>
      </c>
      <c r="G9" s="165" t="s">
        <v>132</v>
      </c>
      <c r="H9" s="87">
        <f>F9/E9</f>
        <v>916.49</v>
      </c>
      <c r="I9" s="166"/>
      <c r="J9" s="167"/>
    </row>
    <row r="10" spans="1:10" ht="45" customHeight="1" x14ac:dyDescent="0.25">
      <c r="A10" s="532"/>
      <c r="B10" s="530"/>
      <c r="C10" s="161" t="s">
        <v>130</v>
      </c>
      <c r="D10" s="85" t="str">
        <f>D9</f>
        <v>ВК</v>
      </c>
      <c r="E10" s="201">
        <v>1</v>
      </c>
      <c r="F10" s="53">
        <f>173296/1000</f>
        <v>173.3</v>
      </c>
      <c r="G10" s="165" t="s">
        <v>131</v>
      </c>
      <c r="H10" s="87">
        <f>F10/E10</f>
        <v>173.3</v>
      </c>
      <c r="I10" s="166"/>
      <c r="J10" s="167"/>
    </row>
    <row r="11" spans="1:10" ht="24.95" customHeight="1" x14ac:dyDescent="0.25">
      <c r="A11" s="546" t="s">
        <v>113</v>
      </c>
      <c r="B11" s="547"/>
      <c r="C11" s="547"/>
      <c r="D11" s="547"/>
      <c r="E11" s="547"/>
      <c r="F11" s="547"/>
      <c r="G11" s="547"/>
      <c r="H11" s="548"/>
      <c r="I11" s="160"/>
      <c r="J11" s="167"/>
    </row>
    <row r="12" spans="1:10" ht="78.75" x14ac:dyDescent="0.25">
      <c r="A12" s="147" t="s">
        <v>0</v>
      </c>
      <c r="B12" s="148" t="s">
        <v>7</v>
      </c>
      <c r="C12" s="147" t="s">
        <v>5</v>
      </c>
      <c r="D12" s="168" t="str">
        <f>D6</f>
        <v>Тип колодца/ камеры</v>
      </c>
      <c r="E12" s="147" t="str">
        <f>E6</f>
        <v>Кол-во, шт.</v>
      </c>
      <c r="F12" s="147" t="s">
        <v>12</v>
      </c>
      <c r="G12" s="147" t="s">
        <v>27</v>
      </c>
      <c r="H12" s="147" t="s">
        <v>54</v>
      </c>
      <c r="I12" s="160"/>
      <c r="J12" s="167"/>
    </row>
    <row r="13" spans="1:10" ht="45" customHeight="1" x14ac:dyDescent="0.25">
      <c r="A13" s="535">
        <v>1</v>
      </c>
      <c r="B13" s="533" t="e">
        <f>#REF!</f>
        <v>#REF!</v>
      </c>
      <c r="C13" s="161" t="s">
        <v>129</v>
      </c>
      <c r="D13" s="85" t="str">
        <f>D9</f>
        <v>ВК</v>
      </c>
      <c r="E13" s="169">
        <v>0</v>
      </c>
      <c r="F13" s="170">
        <f>H9</f>
        <v>916.49</v>
      </c>
      <c r="G13" s="165" t="str">
        <f>G9</f>
        <v xml:space="preserve"> Июль 2023</v>
      </c>
      <c r="H13" s="90" t="e">
        <f>E13*F13*I13</f>
        <v>#REF!</v>
      </c>
      <c r="I13" s="205" t="e">
        <f>H16</f>
        <v>#REF!</v>
      </c>
      <c r="J13" s="171"/>
    </row>
    <row r="14" spans="1:10" ht="45" customHeight="1" x14ac:dyDescent="0.25">
      <c r="A14" s="536"/>
      <c r="B14" s="534"/>
      <c r="C14" s="162" t="s">
        <v>128</v>
      </c>
      <c r="D14" s="163" t="str">
        <f>D13</f>
        <v>ВК</v>
      </c>
      <c r="E14" s="204">
        <f>E13</f>
        <v>0</v>
      </c>
      <c r="F14" s="170">
        <f>H10</f>
        <v>173.3</v>
      </c>
      <c r="G14" s="202" t="str">
        <f>G10</f>
        <v xml:space="preserve"> II кв. 2023</v>
      </c>
      <c r="H14" s="90">
        <f>E14*F14</f>
        <v>0</v>
      </c>
      <c r="I14" s="205" t="e">
        <f>I13</f>
        <v>#REF!</v>
      </c>
      <c r="J14" s="171"/>
    </row>
    <row r="15" spans="1:10" ht="24.95" customHeight="1" x14ac:dyDescent="0.25">
      <c r="A15" s="537" t="s">
        <v>13</v>
      </c>
      <c r="B15" s="538"/>
      <c r="C15" s="29"/>
      <c r="D15" s="163"/>
      <c r="E15" s="172"/>
      <c r="F15" s="173"/>
      <c r="G15" s="164"/>
      <c r="H15" s="174" t="e">
        <f>SUM(H13:H14)*H16</f>
        <v>#REF!</v>
      </c>
      <c r="I15" s="175" t="e">
        <f>H15*I16</f>
        <v>#REF!</v>
      </c>
    </row>
    <row r="16" spans="1:10" ht="18.75" x14ac:dyDescent="0.25">
      <c r="G16" s="206" t="s">
        <v>135</v>
      </c>
      <c r="H16" s="205" t="e">
        <f>#REF!</f>
        <v>#REF!</v>
      </c>
      <c r="I16" s="176">
        <v>1.4473</v>
      </c>
    </row>
    <row r="17" spans="1:8" ht="33.75" customHeight="1" x14ac:dyDescent="0.25">
      <c r="A17" s="539" t="s">
        <v>114</v>
      </c>
      <c r="B17" s="539"/>
      <c r="C17" s="539"/>
      <c r="D17" s="539"/>
      <c r="E17" s="539"/>
      <c r="F17" s="539"/>
      <c r="G17" s="539"/>
      <c r="H17" s="539"/>
    </row>
    <row r="19" spans="1:8" ht="59.25" customHeight="1" x14ac:dyDescent="0.25">
      <c r="A19" s="540" t="s">
        <v>86</v>
      </c>
      <c r="B19" s="533" t="s">
        <v>82</v>
      </c>
      <c r="C19" s="542" t="s">
        <v>87</v>
      </c>
      <c r="D19" s="544" t="s">
        <v>88</v>
      </c>
      <c r="E19" s="533" t="s">
        <v>89</v>
      </c>
      <c r="F19" s="533" t="s">
        <v>115</v>
      </c>
      <c r="G19" s="533" t="s">
        <v>90</v>
      </c>
      <c r="H19" s="177"/>
    </row>
    <row r="20" spans="1:8" ht="34.5" customHeight="1" x14ac:dyDescent="0.25">
      <c r="A20" s="541"/>
      <c r="B20" s="534"/>
      <c r="C20" s="543"/>
      <c r="D20" s="545"/>
      <c r="E20" s="534"/>
      <c r="F20" s="534"/>
      <c r="G20" s="534"/>
      <c r="H20" s="177"/>
    </row>
    <row r="21" spans="1:8" hidden="1" x14ac:dyDescent="0.25">
      <c r="A21" s="178">
        <v>1</v>
      </c>
      <c r="B21" s="179" t="s">
        <v>116</v>
      </c>
      <c r="C21" s="180">
        <f>C22+C23</f>
        <v>0</v>
      </c>
      <c r="D21" s="181"/>
      <c r="E21" s="182">
        <f>E22+E23</f>
        <v>0</v>
      </c>
      <c r="F21" s="183"/>
      <c r="G21" s="182">
        <f>G22+G23</f>
        <v>0</v>
      </c>
      <c r="H21" s="177"/>
    </row>
    <row r="22" spans="1:8" hidden="1" x14ac:dyDescent="0.25">
      <c r="A22" s="184"/>
      <c r="B22" s="179" t="s">
        <v>117</v>
      </c>
      <c r="C22" s="185"/>
      <c r="D22" s="186" t="s">
        <v>118</v>
      </c>
      <c r="E22" s="187">
        <f>C22/5.46*5.57</f>
        <v>0</v>
      </c>
      <c r="F22" s="188">
        <v>1</v>
      </c>
      <c r="G22" s="189">
        <f t="shared" ref="G22:G27" si="0">E22*F22</f>
        <v>0</v>
      </c>
      <c r="H22" s="177"/>
    </row>
    <row r="23" spans="1:8" hidden="1" x14ac:dyDescent="0.25">
      <c r="A23" s="184"/>
      <c r="B23" s="179" t="s">
        <v>119</v>
      </c>
      <c r="C23" s="185">
        <f>H11*1000</f>
        <v>0</v>
      </c>
      <c r="D23" s="186" t="s">
        <v>120</v>
      </c>
      <c r="E23" s="187">
        <f>C23/5.091*5.268</f>
        <v>0</v>
      </c>
      <c r="F23" s="188">
        <v>1</v>
      </c>
      <c r="G23" s="189">
        <f t="shared" si="0"/>
        <v>0</v>
      </c>
      <c r="H23" s="190"/>
    </row>
    <row r="24" spans="1:8" hidden="1" x14ac:dyDescent="0.25">
      <c r="A24" s="184">
        <v>2</v>
      </c>
      <c r="B24" s="179" t="s">
        <v>121</v>
      </c>
      <c r="C24" s="185"/>
      <c r="D24" s="191" t="s">
        <v>122</v>
      </c>
      <c r="E24" s="187">
        <f>E23*0.0265</f>
        <v>0</v>
      </c>
      <c r="F24" s="188">
        <v>1</v>
      </c>
      <c r="G24" s="189">
        <f t="shared" si="0"/>
        <v>0</v>
      </c>
      <c r="H24" s="177"/>
    </row>
    <row r="25" spans="1:8" x14ac:dyDescent="0.25">
      <c r="A25" s="184">
        <v>1</v>
      </c>
      <c r="B25" s="192" t="s">
        <v>91</v>
      </c>
      <c r="C25" s="185" t="e">
        <f>H13*1000</f>
        <v>#REF!</v>
      </c>
      <c r="D25" s="193">
        <f>1.0349*1.0564*1.038*1.1038*1.0658*1.0861</f>
        <v>1.45</v>
      </c>
      <c r="E25" s="189" t="e">
        <f>C25*D25</f>
        <v>#REF!</v>
      </c>
      <c r="F25" s="188">
        <v>1</v>
      </c>
      <c r="G25" s="189" t="e">
        <f t="shared" si="0"/>
        <v>#REF!</v>
      </c>
      <c r="H25" s="194"/>
    </row>
    <row r="26" spans="1:8" hidden="1" x14ac:dyDescent="0.25">
      <c r="A26" s="184">
        <v>4</v>
      </c>
      <c r="B26" s="192" t="s">
        <v>123</v>
      </c>
      <c r="C26" s="185">
        <f>H8*1000</f>
        <v>0</v>
      </c>
      <c r="D26" s="193">
        <f>1*1.0025*1.0046*1.0077*1.0057*1.0133</f>
        <v>1.0342</v>
      </c>
      <c r="E26" s="189">
        <f>C26*D26</f>
        <v>0</v>
      </c>
      <c r="F26" s="188">
        <v>1</v>
      </c>
      <c r="G26" s="189">
        <f t="shared" si="0"/>
        <v>0</v>
      </c>
      <c r="H26" s="177"/>
    </row>
    <row r="27" spans="1:8" hidden="1" x14ac:dyDescent="0.25">
      <c r="A27" s="184">
        <v>5</v>
      </c>
      <c r="B27" s="192" t="s">
        <v>124</v>
      </c>
      <c r="C27" s="185"/>
      <c r="D27" s="193"/>
      <c r="E27" s="189">
        <f>C27*D27</f>
        <v>0</v>
      </c>
      <c r="F27" s="188">
        <v>1</v>
      </c>
      <c r="G27" s="189">
        <f t="shared" si="0"/>
        <v>0</v>
      </c>
      <c r="H27" s="177"/>
    </row>
    <row r="28" spans="1:8" x14ac:dyDescent="0.25">
      <c r="A28" s="184"/>
      <c r="B28" s="195" t="s">
        <v>83</v>
      </c>
      <c r="C28" s="196" t="e">
        <f>C21+C24+C25+C26+C27</f>
        <v>#REF!</v>
      </c>
      <c r="D28" s="186"/>
      <c r="E28" s="197" t="e">
        <f>E25</f>
        <v>#REF!</v>
      </c>
      <c r="F28" s="197"/>
      <c r="G28" s="197" t="e">
        <f>G25</f>
        <v>#REF!</v>
      </c>
      <c r="H28" s="198"/>
    </row>
    <row r="29" spans="1:8" x14ac:dyDescent="0.25">
      <c r="A29" s="184"/>
      <c r="B29" s="192" t="s">
        <v>84</v>
      </c>
      <c r="C29" s="185" t="e">
        <f>C28*20%</f>
        <v>#REF!</v>
      </c>
      <c r="D29" s="186"/>
      <c r="E29" s="185" t="e">
        <f>E28*20/100</f>
        <v>#REF!</v>
      </c>
      <c r="F29" s="189"/>
      <c r="G29" s="189" t="e">
        <f>G28*20%</f>
        <v>#REF!</v>
      </c>
      <c r="H29" s="199"/>
    </row>
    <row r="30" spans="1:8" x14ac:dyDescent="0.25">
      <c r="A30" s="184"/>
      <c r="B30" s="195" t="s">
        <v>85</v>
      </c>
      <c r="C30" s="196" t="e">
        <f>C28+C29</f>
        <v>#REF!</v>
      </c>
      <c r="D30" s="186"/>
      <c r="E30" s="196" t="e">
        <f>E28+E29</f>
        <v>#REF!</v>
      </c>
      <c r="F30" s="197"/>
      <c r="G30" s="197" t="e">
        <f>G28+G29</f>
        <v>#REF!</v>
      </c>
      <c r="H30" s="177"/>
    </row>
    <row r="31" spans="1:8" x14ac:dyDescent="0.25">
      <c r="A31" s="177"/>
      <c r="B31" s="177"/>
      <c r="C31" s="177"/>
      <c r="D31" s="177"/>
      <c r="E31" s="177"/>
      <c r="F31" s="177"/>
      <c r="G31" s="177"/>
      <c r="H31" s="177"/>
    </row>
    <row r="32" spans="1:8" x14ac:dyDescent="0.25">
      <c r="A32" s="177"/>
      <c r="B32" s="177"/>
      <c r="C32" s="177"/>
      <c r="D32" s="177"/>
      <c r="E32" s="177"/>
      <c r="F32" s="177"/>
      <c r="G32" s="177"/>
      <c r="H32" s="177"/>
    </row>
    <row r="33" spans="1:8" hidden="1" x14ac:dyDescent="0.25">
      <c r="A33" s="177" t="s">
        <v>125</v>
      </c>
      <c r="B33" s="177"/>
      <c r="C33" s="177" t="str">
        <f>D23</f>
        <v>:5,091*5,268</v>
      </c>
      <c r="D33" s="177"/>
      <c r="E33" s="177"/>
      <c r="F33" s="177"/>
      <c r="G33" s="194"/>
      <c r="H33" s="177"/>
    </row>
    <row r="34" spans="1:8" hidden="1" x14ac:dyDescent="0.25">
      <c r="A34" s="177" t="s">
        <v>126</v>
      </c>
      <c r="B34" s="177"/>
      <c r="C34" s="177" t="str">
        <f>D22</f>
        <v>:5,46*5,57</v>
      </c>
      <c r="D34" s="177"/>
      <c r="E34" s="177" t="s">
        <v>17</v>
      </c>
      <c r="F34" s="177"/>
      <c r="G34" s="177"/>
      <c r="H34" s="177"/>
    </row>
    <row r="35" spans="1:8" x14ac:dyDescent="0.25">
      <c r="A35" s="527" t="s">
        <v>127</v>
      </c>
      <c r="B35" s="527"/>
      <c r="C35" s="527"/>
      <c r="D35" s="527"/>
      <c r="E35" s="527"/>
      <c r="F35" s="527"/>
      <c r="G35" s="527"/>
      <c r="H35" s="527"/>
    </row>
    <row r="36" spans="1:8" x14ac:dyDescent="0.25">
      <c r="A36" s="177"/>
      <c r="B36" s="177"/>
      <c r="C36" s="177"/>
      <c r="D36" s="177"/>
      <c r="E36" s="177"/>
      <c r="F36" s="177"/>
      <c r="G36" s="177"/>
      <c r="H36" s="177"/>
    </row>
    <row r="37" spans="1:8" x14ac:dyDescent="0.25">
      <c r="A37" s="528" t="s">
        <v>92</v>
      </c>
      <c r="B37" s="529"/>
      <c r="C37" s="529"/>
      <c r="D37" s="529"/>
      <c r="E37" s="529"/>
      <c r="F37" s="177"/>
      <c r="G37" s="177" t="s">
        <v>14</v>
      </c>
      <c r="H37" s="177"/>
    </row>
  </sheetData>
  <mergeCells count="21">
    <mergeCell ref="G1:H1"/>
    <mergeCell ref="A3:H3"/>
    <mergeCell ref="A4:H4"/>
    <mergeCell ref="A5:H5"/>
    <mergeCell ref="A8:H8"/>
    <mergeCell ref="A35:H35"/>
    <mergeCell ref="A37:E37"/>
    <mergeCell ref="B9:B10"/>
    <mergeCell ref="A9:A10"/>
    <mergeCell ref="B13:B14"/>
    <mergeCell ref="A13:A14"/>
    <mergeCell ref="A15:B15"/>
    <mergeCell ref="A17:H17"/>
    <mergeCell ref="A19:A20"/>
    <mergeCell ref="B19:B20"/>
    <mergeCell ref="C19:C20"/>
    <mergeCell ref="D19:D20"/>
    <mergeCell ref="E19:E20"/>
    <mergeCell ref="F19:F20"/>
    <mergeCell ref="G19:G20"/>
    <mergeCell ref="A11:H11"/>
  </mergeCells>
  <pageMargins left="0.7" right="0.7" top="0.75" bottom="0.75" header="0.3" footer="0.3"/>
  <pageSetup paperSize="9" scale="46" orientation="portrait" r:id="rId1"/>
  <colBreaks count="1" manualBreakCount="1">
    <brk id="8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K37"/>
  <sheetViews>
    <sheetView tabSelected="1" view="pageBreakPreview" topLeftCell="A10" zoomScaleNormal="100" zoomScaleSheetLayoutView="100" workbookViewId="0">
      <selection activeCell="K14" sqref="K14"/>
    </sheetView>
  </sheetViews>
  <sheetFormatPr defaultRowHeight="26.25" x14ac:dyDescent="0.4"/>
  <cols>
    <col min="1" max="1" width="3.28515625" customWidth="1"/>
    <col min="2" max="2" width="37.5" customWidth="1"/>
    <col min="3" max="3" width="12.42578125" customWidth="1"/>
    <col min="4" max="4" width="9.5" customWidth="1"/>
    <col min="5" max="8" width="8.92578125" customWidth="1"/>
    <col min="9" max="9" width="9.140625" hidden="1" customWidth="1"/>
    <col min="10" max="10" width="10.5703125" hidden="1" customWidth="1"/>
    <col min="11" max="11" width="15.78515625" bestFit="1" customWidth="1"/>
    <col min="257" max="257" width="3.28515625" customWidth="1"/>
    <col min="258" max="258" width="35.0703125" customWidth="1"/>
    <col min="259" max="264" width="8.92578125" customWidth="1"/>
    <col min="513" max="513" width="3.28515625" customWidth="1"/>
    <col min="514" max="514" width="35.0703125" customWidth="1"/>
    <col min="515" max="520" width="8.92578125" customWidth="1"/>
    <col min="769" max="769" width="3.28515625" customWidth="1"/>
    <col min="770" max="770" width="35.0703125" customWidth="1"/>
    <col min="771" max="776" width="8.92578125" customWidth="1"/>
    <col min="1025" max="1025" width="3.28515625" customWidth="1"/>
    <col min="1026" max="1026" width="35.0703125" customWidth="1"/>
    <col min="1027" max="1032" width="8.92578125" customWidth="1"/>
    <col min="1281" max="1281" width="3.28515625" customWidth="1"/>
    <col min="1282" max="1282" width="35.0703125" customWidth="1"/>
    <col min="1283" max="1288" width="8.92578125" customWidth="1"/>
    <col min="1537" max="1537" width="3.28515625" customWidth="1"/>
    <col min="1538" max="1538" width="35.0703125" customWidth="1"/>
    <col min="1539" max="1544" width="8.92578125" customWidth="1"/>
    <col min="1793" max="1793" width="3.28515625" customWidth="1"/>
    <col min="1794" max="1794" width="35.0703125" customWidth="1"/>
    <col min="1795" max="1800" width="8.92578125" customWidth="1"/>
    <col min="2049" max="2049" width="3.28515625" customWidth="1"/>
    <col min="2050" max="2050" width="35.0703125" customWidth="1"/>
    <col min="2051" max="2056" width="8.92578125" customWidth="1"/>
    <col min="2305" max="2305" width="3.28515625" customWidth="1"/>
    <col min="2306" max="2306" width="35.0703125" customWidth="1"/>
    <col min="2307" max="2312" width="8.92578125" customWidth="1"/>
    <col min="2561" max="2561" width="3.28515625" customWidth="1"/>
    <col min="2562" max="2562" width="35.0703125" customWidth="1"/>
    <col min="2563" max="2568" width="8.92578125" customWidth="1"/>
    <col min="2817" max="2817" width="3.28515625" customWidth="1"/>
    <col min="2818" max="2818" width="35.0703125" customWidth="1"/>
    <col min="2819" max="2824" width="8.92578125" customWidth="1"/>
    <col min="3073" max="3073" width="3.28515625" customWidth="1"/>
    <col min="3074" max="3074" width="35.0703125" customWidth="1"/>
    <col min="3075" max="3080" width="8.92578125" customWidth="1"/>
    <col min="3329" max="3329" width="3.28515625" customWidth="1"/>
    <col min="3330" max="3330" width="35.0703125" customWidth="1"/>
    <col min="3331" max="3336" width="8.92578125" customWidth="1"/>
    <col min="3585" max="3585" width="3.28515625" customWidth="1"/>
    <col min="3586" max="3586" width="35.0703125" customWidth="1"/>
    <col min="3587" max="3592" width="8.92578125" customWidth="1"/>
    <col min="3841" max="3841" width="3.28515625" customWidth="1"/>
    <col min="3842" max="3842" width="35.0703125" customWidth="1"/>
    <col min="3843" max="3848" width="8.92578125" customWidth="1"/>
    <col min="4097" max="4097" width="3.28515625" customWidth="1"/>
    <col min="4098" max="4098" width="35.0703125" customWidth="1"/>
    <col min="4099" max="4104" width="8.92578125" customWidth="1"/>
    <col min="4353" max="4353" width="3.28515625" customWidth="1"/>
    <col min="4354" max="4354" width="35.0703125" customWidth="1"/>
    <col min="4355" max="4360" width="8.92578125" customWidth="1"/>
    <col min="4609" max="4609" width="3.28515625" customWidth="1"/>
    <col min="4610" max="4610" width="35.0703125" customWidth="1"/>
    <col min="4611" max="4616" width="8.92578125" customWidth="1"/>
    <col min="4865" max="4865" width="3.28515625" customWidth="1"/>
    <col min="4866" max="4866" width="35.0703125" customWidth="1"/>
    <col min="4867" max="4872" width="8.92578125" customWidth="1"/>
    <col min="5121" max="5121" width="3.28515625" customWidth="1"/>
    <col min="5122" max="5122" width="35.0703125" customWidth="1"/>
    <col min="5123" max="5128" width="8.92578125" customWidth="1"/>
    <col min="5377" max="5377" width="3.28515625" customWidth="1"/>
    <col min="5378" max="5378" width="35.0703125" customWidth="1"/>
    <col min="5379" max="5384" width="8.92578125" customWidth="1"/>
    <col min="5633" max="5633" width="3.28515625" customWidth="1"/>
    <col min="5634" max="5634" width="35.0703125" customWidth="1"/>
    <col min="5635" max="5640" width="8.92578125" customWidth="1"/>
    <col min="5889" max="5889" width="3.28515625" customWidth="1"/>
    <col min="5890" max="5890" width="35.0703125" customWidth="1"/>
    <col min="5891" max="5896" width="8.92578125" customWidth="1"/>
    <col min="6145" max="6145" width="3.28515625" customWidth="1"/>
    <col min="6146" max="6146" width="35.0703125" customWidth="1"/>
    <col min="6147" max="6152" width="8.92578125" customWidth="1"/>
    <col min="6401" max="6401" width="3.28515625" customWidth="1"/>
    <col min="6402" max="6402" width="35.0703125" customWidth="1"/>
    <col min="6403" max="6408" width="8.92578125" customWidth="1"/>
    <col min="6657" max="6657" width="3.28515625" customWidth="1"/>
    <col min="6658" max="6658" width="35.0703125" customWidth="1"/>
    <col min="6659" max="6664" width="8.92578125" customWidth="1"/>
    <col min="6913" max="6913" width="3.28515625" customWidth="1"/>
    <col min="6914" max="6914" width="35.0703125" customWidth="1"/>
    <col min="6915" max="6920" width="8.92578125" customWidth="1"/>
    <col min="7169" max="7169" width="3.28515625" customWidth="1"/>
    <col min="7170" max="7170" width="35.0703125" customWidth="1"/>
    <col min="7171" max="7176" width="8.92578125" customWidth="1"/>
    <col min="7425" max="7425" width="3.28515625" customWidth="1"/>
    <col min="7426" max="7426" width="35.0703125" customWidth="1"/>
    <col min="7427" max="7432" width="8.92578125" customWidth="1"/>
    <col min="7681" max="7681" width="3.28515625" customWidth="1"/>
    <col min="7682" max="7682" width="35.0703125" customWidth="1"/>
    <col min="7683" max="7688" width="8.92578125" customWidth="1"/>
    <col min="7937" max="7937" width="3.28515625" customWidth="1"/>
    <col min="7938" max="7938" width="35.0703125" customWidth="1"/>
    <col min="7939" max="7944" width="8.92578125" customWidth="1"/>
    <col min="8193" max="8193" width="3.28515625" customWidth="1"/>
    <col min="8194" max="8194" width="35.0703125" customWidth="1"/>
    <col min="8195" max="8200" width="8.92578125" customWidth="1"/>
    <col min="8449" max="8449" width="3.28515625" customWidth="1"/>
    <col min="8450" max="8450" width="35.0703125" customWidth="1"/>
    <col min="8451" max="8456" width="8.92578125" customWidth="1"/>
    <col min="8705" max="8705" width="3.28515625" customWidth="1"/>
    <col min="8706" max="8706" width="35.0703125" customWidth="1"/>
    <col min="8707" max="8712" width="8.92578125" customWidth="1"/>
    <col min="8961" max="8961" width="3.28515625" customWidth="1"/>
    <col min="8962" max="8962" width="35.0703125" customWidth="1"/>
    <col min="8963" max="8968" width="8.92578125" customWidth="1"/>
    <col min="9217" max="9217" width="3.28515625" customWidth="1"/>
    <col min="9218" max="9218" width="35.0703125" customWidth="1"/>
    <col min="9219" max="9224" width="8.92578125" customWidth="1"/>
    <col min="9473" max="9473" width="3.28515625" customWidth="1"/>
    <col min="9474" max="9474" width="35.0703125" customWidth="1"/>
    <col min="9475" max="9480" width="8.92578125" customWidth="1"/>
    <col min="9729" max="9729" width="3.28515625" customWidth="1"/>
    <col min="9730" max="9730" width="35.0703125" customWidth="1"/>
    <col min="9731" max="9736" width="8.92578125" customWidth="1"/>
    <col min="9985" max="9985" width="3.28515625" customWidth="1"/>
    <col min="9986" max="9986" width="35.0703125" customWidth="1"/>
    <col min="9987" max="9992" width="8.92578125" customWidth="1"/>
    <col min="10241" max="10241" width="3.28515625" customWidth="1"/>
    <col min="10242" max="10242" width="35.0703125" customWidth="1"/>
    <col min="10243" max="10248" width="8.92578125" customWidth="1"/>
    <col min="10497" max="10497" width="3.28515625" customWidth="1"/>
    <col min="10498" max="10498" width="35.0703125" customWidth="1"/>
    <col min="10499" max="10504" width="8.92578125" customWidth="1"/>
    <col min="10753" max="10753" width="3.28515625" customWidth="1"/>
    <col min="10754" max="10754" width="35.0703125" customWidth="1"/>
    <col min="10755" max="10760" width="8.92578125" customWidth="1"/>
    <col min="11009" max="11009" width="3.28515625" customWidth="1"/>
    <col min="11010" max="11010" width="35.0703125" customWidth="1"/>
    <col min="11011" max="11016" width="8.92578125" customWidth="1"/>
    <col min="11265" max="11265" width="3.28515625" customWidth="1"/>
    <col min="11266" max="11266" width="35.0703125" customWidth="1"/>
    <col min="11267" max="11272" width="8.92578125" customWidth="1"/>
    <col min="11521" max="11521" width="3.28515625" customWidth="1"/>
    <col min="11522" max="11522" width="35.0703125" customWidth="1"/>
    <col min="11523" max="11528" width="8.92578125" customWidth="1"/>
    <col min="11777" max="11777" width="3.28515625" customWidth="1"/>
    <col min="11778" max="11778" width="35.0703125" customWidth="1"/>
    <col min="11779" max="11784" width="8.92578125" customWidth="1"/>
    <col min="12033" max="12033" width="3.28515625" customWidth="1"/>
    <col min="12034" max="12034" width="35.0703125" customWidth="1"/>
    <col min="12035" max="12040" width="8.92578125" customWidth="1"/>
    <col min="12289" max="12289" width="3.28515625" customWidth="1"/>
    <col min="12290" max="12290" width="35.0703125" customWidth="1"/>
    <col min="12291" max="12296" width="8.92578125" customWidth="1"/>
    <col min="12545" max="12545" width="3.28515625" customWidth="1"/>
    <col min="12546" max="12546" width="35.0703125" customWidth="1"/>
    <col min="12547" max="12552" width="8.92578125" customWidth="1"/>
    <col min="12801" max="12801" width="3.28515625" customWidth="1"/>
    <col min="12802" max="12802" width="35.0703125" customWidth="1"/>
    <col min="12803" max="12808" width="8.92578125" customWidth="1"/>
    <col min="13057" max="13057" width="3.28515625" customWidth="1"/>
    <col min="13058" max="13058" width="35.0703125" customWidth="1"/>
    <col min="13059" max="13064" width="8.92578125" customWidth="1"/>
    <col min="13313" max="13313" width="3.28515625" customWidth="1"/>
    <col min="13314" max="13314" width="35.0703125" customWidth="1"/>
    <col min="13315" max="13320" width="8.92578125" customWidth="1"/>
    <col min="13569" max="13569" width="3.28515625" customWidth="1"/>
    <col min="13570" max="13570" width="35.0703125" customWidth="1"/>
    <col min="13571" max="13576" width="8.92578125" customWidth="1"/>
    <col min="13825" max="13825" width="3.28515625" customWidth="1"/>
    <col min="13826" max="13826" width="35.0703125" customWidth="1"/>
    <col min="13827" max="13832" width="8.92578125" customWidth="1"/>
    <col min="14081" max="14081" width="3.28515625" customWidth="1"/>
    <col min="14082" max="14082" width="35.0703125" customWidth="1"/>
    <col min="14083" max="14088" width="8.92578125" customWidth="1"/>
    <col min="14337" max="14337" width="3.28515625" customWidth="1"/>
    <col min="14338" max="14338" width="35.0703125" customWidth="1"/>
    <col min="14339" max="14344" width="8.92578125" customWidth="1"/>
    <col min="14593" max="14593" width="3.28515625" customWidth="1"/>
    <col min="14594" max="14594" width="35.0703125" customWidth="1"/>
    <col min="14595" max="14600" width="8.92578125" customWidth="1"/>
    <col min="14849" max="14849" width="3.28515625" customWidth="1"/>
    <col min="14850" max="14850" width="35.0703125" customWidth="1"/>
    <col min="14851" max="14856" width="8.92578125" customWidth="1"/>
    <col min="15105" max="15105" width="3.28515625" customWidth="1"/>
    <col min="15106" max="15106" width="35.0703125" customWidth="1"/>
    <col min="15107" max="15112" width="8.92578125" customWidth="1"/>
    <col min="15361" max="15361" width="3.28515625" customWidth="1"/>
    <col min="15362" max="15362" width="35.0703125" customWidth="1"/>
    <col min="15363" max="15368" width="8.92578125" customWidth="1"/>
    <col min="15617" max="15617" width="3.28515625" customWidth="1"/>
    <col min="15618" max="15618" width="35.0703125" customWidth="1"/>
    <col min="15619" max="15624" width="8.92578125" customWidth="1"/>
    <col min="15873" max="15873" width="3.28515625" customWidth="1"/>
    <col min="15874" max="15874" width="35.0703125" customWidth="1"/>
    <col min="15875" max="15880" width="8.92578125" customWidth="1"/>
    <col min="16129" max="16129" width="3.28515625" customWidth="1"/>
    <col min="16130" max="16130" width="35.0703125" customWidth="1"/>
    <col min="16131" max="16136" width="8.92578125" customWidth="1"/>
  </cols>
  <sheetData>
    <row r="1" spans="1:11" ht="24.95" customHeight="1" x14ac:dyDescent="0.4">
      <c r="A1" s="133"/>
      <c r="B1" s="21"/>
      <c r="C1" s="21"/>
      <c r="D1" s="21"/>
      <c r="E1" s="21"/>
      <c r="F1" s="569" t="s">
        <v>62</v>
      </c>
      <c r="G1" s="569"/>
      <c r="H1" s="569"/>
    </row>
    <row r="2" spans="1:11" ht="24.95" customHeight="1" x14ac:dyDescent="0.4">
      <c r="A2" s="21"/>
      <c r="B2" s="21"/>
      <c r="C2" s="21"/>
      <c r="D2" s="21"/>
      <c r="E2" s="21"/>
      <c r="F2" s="21"/>
      <c r="G2" s="21"/>
      <c r="H2" s="21"/>
    </row>
    <row r="3" spans="1:11" ht="24.95" customHeight="1" x14ac:dyDescent="0.4">
      <c r="A3" s="570" t="s">
        <v>65</v>
      </c>
      <c r="B3" s="570"/>
      <c r="C3" s="570"/>
      <c r="D3" s="570"/>
      <c r="E3" s="570"/>
      <c r="F3" s="570"/>
      <c r="G3" s="570"/>
      <c r="H3" s="570"/>
    </row>
    <row r="4" spans="1:11" ht="24.95" customHeight="1" x14ac:dyDescent="0.4">
      <c r="A4" s="571" t="s">
        <v>66</v>
      </c>
      <c r="B4" s="572"/>
      <c r="C4" s="572"/>
      <c r="D4" s="572"/>
      <c r="E4" s="572"/>
      <c r="F4" s="572"/>
      <c r="G4" s="572"/>
      <c r="H4" s="572"/>
    </row>
    <row r="5" spans="1:11" ht="92.25" customHeight="1" thickBot="1" x14ac:dyDescent="0.45">
      <c r="A5" s="573" t="str">
        <f>B14</f>
        <v>"Вынос сетей канализации по объекту: "Комплексная жилая застройка с объектами инфраструктуры: корпус 19 и корпус 20, а также проектируемые дороги и инженерные коммуникации - улицы №34, №35; Автомобильная дорога регионального назначения "Каширское шоссе – Молоково – Лыткарино"; Многоуровневый паркинг №5, расположенные на земельных участках: *50:21:0060310:5936, 50:21:0060310:5953, 50:21:0000000:46132, 50:21:0000000:46133, 50:21:0060310:5937, 50:21:0060310:13840, 50:21:0060103:13841, 50:21:0060103:13844, 50:21:0060103:13819*, по адресу: Московская область, Ленинский городской округ, сельское поселение Молоковское, д. Мисайлово и Дальние Прудищи"</v>
      </c>
      <c r="B5" s="574"/>
      <c r="C5" s="574"/>
      <c r="D5" s="574"/>
      <c r="E5" s="574"/>
      <c r="F5" s="574"/>
      <c r="G5" s="574"/>
      <c r="H5" s="574"/>
    </row>
    <row r="6" spans="1:11" ht="95.25" thickBot="1" x14ac:dyDescent="0.45">
      <c r="A6" s="74" t="s">
        <v>0</v>
      </c>
      <c r="B6" s="74" t="s">
        <v>7</v>
      </c>
      <c r="C6" s="74" t="s">
        <v>5</v>
      </c>
      <c r="D6" s="74" t="s">
        <v>50</v>
      </c>
      <c r="E6" s="74" t="s">
        <v>51</v>
      </c>
      <c r="F6" s="74" t="s">
        <v>8</v>
      </c>
      <c r="G6" s="74" t="s">
        <v>9</v>
      </c>
      <c r="H6" s="74" t="s">
        <v>10</v>
      </c>
    </row>
    <row r="7" spans="1:11" ht="15" customHeight="1" thickBot="1" x14ac:dyDescent="0.45">
      <c r="A7" s="81">
        <v>1</v>
      </c>
      <c r="B7" s="81">
        <v>2</v>
      </c>
      <c r="C7" s="81">
        <v>3</v>
      </c>
      <c r="D7" s="81">
        <v>4</v>
      </c>
      <c r="E7" s="81">
        <v>5</v>
      </c>
      <c r="F7" s="81">
        <v>6</v>
      </c>
      <c r="G7" s="81">
        <v>7</v>
      </c>
      <c r="H7" s="81">
        <v>8</v>
      </c>
    </row>
    <row r="8" spans="1:11" ht="24.95" customHeight="1" x14ac:dyDescent="0.4">
      <c r="A8" s="505" t="s">
        <v>11</v>
      </c>
      <c r="B8" s="484"/>
      <c r="C8" s="484"/>
      <c r="D8" s="484"/>
      <c r="E8" s="484"/>
      <c r="F8" s="484"/>
      <c r="G8" s="484"/>
      <c r="H8" s="575"/>
    </row>
    <row r="9" spans="1:11" ht="35.25" customHeight="1" x14ac:dyDescent="0.4">
      <c r="A9" s="565">
        <v>1</v>
      </c>
      <c r="B9" s="568" t="s">
        <v>224</v>
      </c>
      <c r="C9" s="162" t="s">
        <v>222</v>
      </c>
      <c r="D9" s="124" t="s">
        <v>106</v>
      </c>
      <c r="E9" s="139">
        <f>102.5+80.5</f>
        <v>183</v>
      </c>
      <c r="F9" s="82">
        <f>1684.6*1.015</f>
        <v>1709.87</v>
      </c>
      <c r="G9" s="99" t="s">
        <v>107</v>
      </c>
      <c r="H9" s="132">
        <f>F9/E9</f>
        <v>9.34</v>
      </c>
    </row>
    <row r="10" spans="1:11" ht="30.75" customHeight="1" x14ac:dyDescent="0.4">
      <c r="A10" s="566"/>
      <c r="B10" s="568"/>
      <c r="C10" s="162" t="s">
        <v>223</v>
      </c>
      <c r="D10" s="124" t="str">
        <f>D9</f>
        <v>УВВ</v>
      </c>
      <c r="E10" s="139">
        <f>E9</f>
        <v>183</v>
      </c>
      <c r="F10" s="82">
        <f>84.9*4.761</f>
        <v>404.21</v>
      </c>
      <c r="G10" s="99" t="s">
        <v>108</v>
      </c>
      <c r="H10" s="132">
        <f>F10/E10</f>
        <v>2.21</v>
      </c>
    </row>
    <row r="11" spans="1:11" x14ac:dyDescent="0.4">
      <c r="A11" s="567"/>
      <c r="B11" s="568"/>
      <c r="C11" s="162" t="s">
        <v>55</v>
      </c>
      <c r="D11" s="124" t="str">
        <f>D9</f>
        <v>УВВ</v>
      </c>
      <c r="E11" s="139">
        <f>E9</f>
        <v>183</v>
      </c>
      <c r="F11" s="82">
        <f>F10*0.0265</f>
        <v>10.71</v>
      </c>
      <c r="G11" s="99" t="str">
        <f>G10</f>
        <v>2кв. 2022</v>
      </c>
      <c r="H11" s="132">
        <f>F11/E11</f>
        <v>0.06</v>
      </c>
    </row>
    <row r="12" spans="1:11" ht="24.95" customHeight="1" x14ac:dyDescent="0.4">
      <c r="A12" s="576" t="s">
        <v>53</v>
      </c>
      <c r="B12" s="577"/>
      <c r="C12" s="577"/>
      <c r="D12" s="577"/>
      <c r="E12" s="577"/>
      <c r="F12" s="577"/>
      <c r="G12" s="577"/>
      <c r="H12" s="578"/>
    </row>
    <row r="13" spans="1:11" ht="94.5" x14ac:dyDescent="0.4">
      <c r="A13" s="128" t="s">
        <v>0</v>
      </c>
      <c r="B13" s="129" t="s">
        <v>7</v>
      </c>
      <c r="C13" s="129" t="s">
        <v>5</v>
      </c>
      <c r="D13" s="129" t="s">
        <v>50</v>
      </c>
      <c r="E13" s="129" t="s">
        <v>51</v>
      </c>
      <c r="F13" s="129" t="s">
        <v>12</v>
      </c>
      <c r="G13" s="129" t="s">
        <v>27</v>
      </c>
      <c r="H13" s="130" t="s">
        <v>54</v>
      </c>
    </row>
    <row r="14" spans="1:11" ht="45" customHeight="1" x14ac:dyDescent="0.4">
      <c r="A14" s="579">
        <v>1</v>
      </c>
      <c r="B14" s="582" t="str">
        <f>'НЦС К-2х400'!A5</f>
        <v>"Вынос сетей канализации по объекту: "Комплексная жилая застройка с объектами инфраструктуры: корпус 19 и корпус 20, а также проектируемые дороги и инженерные коммуникации - улицы №34, №35; Автомобильная дорога регионального назначения "Каширское шоссе – Молоково – Лыткарино"; Многоуровневый паркинг №5, расположенные на земельных участках: *50:21:0060310:5936, 50:21:0060310:5953, 50:21:0000000:46132, 50:21:0000000:46133, 50:21:0060310:5937, 50:21:0060310:13840, 50:21:0060103:13841, 50:21:0060103:13844, 50:21:0060103:13819*, по адресу: Московская область, Ленинский городской округ, сельское поселение Молоковское, д. Мисайлово и Дальние Прудищи"</v>
      </c>
      <c r="C14" s="134" t="s">
        <v>52</v>
      </c>
      <c r="D14" s="17" t="s">
        <v>106</v>
      </c>
      <c r="E14" s="55">
        <v>881</v>
      </c>
      <c r="F14" s="135">
        <f>H9</f>
        <v>9.34</v>
      </c>
      <c r="G14" s="135" t="str">
        <f>G9</f>
        <v xml:space="preserve"> Июнь 2022</v>
      </c>
      <c r="H14" s="137">
        <f>E14*F14*H18</f>
        <v>8228.5400000000009</v>
      </c>
      <c r="K14" s="597"/>
    </row>
    <row r="15" spans="1:11" ht="45" customHeight="1" x14ac:dyDescent="0.4">
      <c r="A15" s="580"/>
      <c r="B15" s="583"/>
      <c r="C15" s="136" t="s">
        <v>63</v>
      </c>
      <c r="D15" s="17" t="str">
        <f>D14</f>
        <v>УВВ</v>
      </c>
      <c r="E15" s="447">
        <f>E14</f>
        <v>881</v>
      </c>
      <c r="F15" s="135">
        <f t="shared" ref="F15:F16" si="0">H10</f>
        <v>2.21</v>
      </c>
      <c r="G15" s="135" t="str">
        <f>G10</f>
        <v>2кв. 2022</v>
      </c>
      <c r="H15" s="137">
        <f>E15*F15*H18</f>
        <v>1947.01</v>
      </c>
    </row>
    <row r="16" spans="1:11" ht="45" customHeight="1" x14ac:dyDescent="0.4">
      <c r="A16" s="581"/>
      <c r="B16" s="584"/>
      <c r="C16" s="136" t="s">
        <v>55</v>
      </c>
      <c r="D16" s="54" t="str">
        <f>D15</f>
        <v>УВВ</v>
      </c>
      <c r="E16" s="55">
        <f>E15</f>
        <v>881</v>
      </c>
      <c r="F16" s="135">
        <f t="shared" si="0"/>
        <v>0.06</v>
      </c>
      <c r="G16" s="135" t="str">
        <f>G15</f>
        <v>2кв. 2022</v>
      </c>
      <c r="H16" s="137">
        <f>E16*F16*H18</f>
        <v>52.86</v>
      </c>
    </row>
    <row r="17" spans="1:10" ht="27" thickBot="1" x14ac:dyDescent="0.45">
      <c r="A17" s="585" t="s">
        <v>13</v>
      </c>
      <c r="B17" s="586"/>
      <c r="C17" s="76"/>
      <c r="D17" s="77"/>
      <c r="E17" s="78"/>
      <c r="F17" s="79"/>
      <c r="G17" s="80"/>
      <c r="H17" s="125">
        <f>SUM(H14:H16)</f>
        <v>10228.41</v>
      </c>
      <c r="I17" s="43">
        <f>H17*I18</f>
        <v>14148.96</v>
      </c>
      <c r="J17" s="43">
        <f>'ИТОГО '!G26</f>
        <v>169832.58</v>
      </c>
    </row>
    <row r="18" spans="1:10" ht="24.95" customHeight="1" x14ac:dyDescent="0.4">
      <c r="A18" s="587"/>
      <c r="B18" s="587"/>
      <c r="C18" s="127"/>
      <c r="D18" s="138"/>
      <c r="E18" s="138"/>
      <c r="F18" s="138"/>
      <c r="G18" s="448" t="s">
        <v>271</v>
      </c>
      <c r="H18" s="445">
        <f>'НЦС К-2х400'!P36</f>
        <v>1</v>
      </c>
      <c r="I18" s="45">
        <v>1.3833</v>
      </c>
    </row>
    <row r="19" spans="1:10" s="1" customFormat="1" ht="15.75" x14ac:dyDescent="0.25">
      <c r="A19" s="556" t="s">
        <v>259</v>
      </c>
      <c r="B19" s="556"/>
      <c r="C19" s="556"/>
      <c r="D19" s="556"/>
      <c r="E19" s="556"/>
      <c r="F19" s="556"/>
      <c r="G19" s="556"/>
      <c r="H19" s="556"/>
    </row>
    <row r="20" spans="1:10" s="1" customFormat="1" ht="15.75" x14ac:dyDescent="0.25">
      <c r="A20" s="415"/>
      <c r="B20" s="415"/>
      <c r="C20" s="416"/>
      <c r="D20" s="416"/>
      <c r="E20" s="417"/>
      <c r="F20" s="417"/>
      <c r="G20" s="417"/>
      <c r="H20" s="58"/>
    </row>
    <row r="21" spans="1:10" s="1" customFormat="1" ht="48" customHeight="1" x14ac:dyDescent="0.25">
      <c r="A21" s="540" t="s">
        <v>86</v>
      </c>
      <c r="B21" s="557" t="s">
        <v>82</v>
      </c>
      <c r="C21" s="559" t="s">
        <v>87</v>
      </c>
      <c r="D21" s="561" t="s">
        <v>260</v>
      </c>
      <c r="E21" s="557" t="s">
        <v>89</v>
      </c>
      <c r="F21" s="557" t="s">
        <v>115</v>
      </c>
      <c r="G21" s="563" t="s">
        <v>261</v>
      </c>
    </row>
    <row r="22" spans="1:10" s="1" customFormat="1" ht="99" customHeight="1" x14ac:dyDescent="0.25">
      <c r="A22" s="541"/>
      <c r="B22" s="558"/>
      <c r="C22" s="560"/>
      <c r="D22" s="562"/>
      <c r="E22" s="558"/>
      <c r="F22" s="558"/>
      <c r="G22" s="564"/>
    </row>
    <row r="23" spans="1:10" s="1" customFormat="1" ht="15.75" x14ac:dyDescent="0.25">
      <c r="A23" s="324">
        <v>1</v>
      </c>
      <c r="B23" s="418" t="s">
        <v>116</v>
      </c>
      <c r="C23" s="419">
        <f>C24+C25</f>
        <v>1947010</v>
      </c>
      <c r="D23" s="420"/>
      <c r="E23" s="421">
        <f>E24+E25</f>
        <v>3089615.74</v>
      </c>
      <c r="F23" s="422"/>
      <c r="G23" s="423">
        <f>G24+G25</f>
        <v>3089615.74</v>
      </c>
    </row>
    <row r="24" spans="1:10" s="1" customFormat="1" ht="15.75" hidden="1" x14ac:dyDescent="0.25">
      <c r="A24" s="184"/>
      <c r="B24" s="424" t="s">
        <v>262</v>
      </c>
      <c r="C24" s="425">
        <v>0</v>
      </c>
      <c r="D24" s="426" t="s">
        <v>263</v>
      </c>
      <c r="E24" s="427">
        <f>C24/4.89*6.11</f>
        <v>0</v>
      </c>
      <c r="F24" s="428">
        <v>1</v>
      </c>
      <c r="G24" s="429">
        <f t="shared" ref="G24:G29" si="1">E24*F24</f>
        <v>0</v>
      </c>
    </row>
    <row r="25" spans="1:10" s="1" customFormat="1" ht="15.75" x14ac:dyDescent="0.25">
      <c r="A25" s="184"/>
      <c r="B25" s="424" t="s">
        <v>63</v>
      </c>
      <c r="C25" s="425">
        <f>H15*1000</f>
        <v>1947010</v>
      </c>
      <c r="D25" s="426" t="s">
        <v>264</v>
      </c>
      <c r="E25" s="427">
        <f>C25/4.761*7.555</f>
        <v>3089615.74</v>
      </c>
      <c r="F25" s="428">
        <v>1</v>
      </c>
      <c r="G25" s="429">
        <f t="shared" si="1"/>
        <v>3089615.74</v>
      </c>
      <c r="H25" s="430"/>
    </row>
    <row r="26" spans="1:10" s="1" customFormat="1" ht="15.75" x14ac:dyDescent="0.25">
      <c r="A26" s="184">
        <v>2</v>
      </c>
      <c r="B26" s="418" t="s">
        <v>265</v>
      </c>
      <c r="C26" s="425">
        <f>H16*1000</f>
        <v>52860</v>
      </c>
      <c r="D26" s="431" t="s">
        <v>266</v>
      </c>
      <c r="E26" s="187">
        <f>E25*2.65%</f>
        <v>81874.820000000007</v>
      </c>
      <c r="F26" s="428">
        <v>1</v>
      </c>
      <c r="G26" s="429">
        <f>E26*F26</f>
        <v>81874.820000000007</v>
      </c>
    </row>
    <row r="27" spans="1:10" s="1" customFormat="1" ht="15.75" x14ac:dyDescent="0.25">
      <c r="A27" s="184">
        <v>3</v>
      </c>
      <c r="B27" s="432" t="s">
        <v>267</v>
      </c>
      <c r="C27" s="425">
        <f>H14*1000</f>
        <v>8228540</v>
      </c>
      <c r="D27" s="433">
        <f>1.0018*0.9996*1.0148*1.0048*0.9997*1.0256*1.0658*1.1195*1.1074</f>
        <v>1.3833</v>
      </c>
      <c r="E27" s="434">
        <f>C27*D27</f>
        <v>11382539.380000001</v>
      </c>
      <c r="F27" s="428">
        <v>1</v>
      </c>
      <c r="G27" s="429">
        <f t="shared" si="1"/>
        <v>11382539.380000001</v>
      </c>
    </row>
    <row r="28" spans="1:10" s="1" customFormat="1" ht="15.75" hidden="1" x14ac:dyDescent="0.25">
      <c r="A28" s="184">
        <v>3</v>
      </c>
      <c r="B28" s="432" t="s">
        <v>123</v>
      </c>
      <c r="C28" s="425">
        <v>0</v>
      </c>
      <c r="D28" s="433">
        <f t="shared" ref="D28:D29" si="2">1.0018*0.9996*1.0148*1.0048*0.9997*1.0256*1.0658*1.1195</f>
        <v>1.2492000000000001</v>
      </c>
      <c r="E28" s="434">
        <f>C28*D28</f>
        <v>0</v>
      </c>
      <c r="F28" s="428">
        <v>1</v>
      </c>
      <c r="G28" s="429">
        <f t="shared" si="1"/>
        <v>0</v>
      </c>
    </row>
    <row r="29" spans="1:10" s="1" customFormat="1" ht="15.75" hidden="1" x14ac:dyDescent="0.25">
      <c r="A29" s="184">
        <v>4</v>
      </c>
      <c r="B29" s="432" t="s">
        <v>124</v>
      </c>
      <c r="C29" s="425">
        <v>0</v>
      </c>
      <c r="D29" s="433">
        <f t="shared" si="2"/>
        <v>1.2492000000000001</v>
      </c>
      <c r="E29" s="434">
        <f>C29*D29</f>
        <v>0</v>
      </c>
      <c r="F29" s="428">
        <v>1</v>
      </c>
      <c r="G29" s="429">
        <f t="shared" si="1"/>
        <v>0</v>
      </c>
    </row>
    <row r="30" spans="1:10" s="1" customFormat="1" ht="15.75" x14ac:dyDescent="0.25">
      <c r="A30" s="184"/>
      <c r="B30" s="435" t="s">
        <v>83</v>
      </c>
      <c r="C30" s="436">
        <f>C23+C27+C28+C29+C26</f>
        <v>10228410</v>
      </c>
      <c r="D30" s="431"/>
      <c r="E30" s="437">
        <f>E23+E27+E28+E29+E26+0.01</f>
        <v>14554029.949999999</v>
      </c>
      <c r="F30" s="437"/>
      <c r="G30" s="423">
        <f>G23+G27+G28+G29+G26</f>
        <v>14554029.939999999</v>
      </c>
    </row>
    <row r="31" spans="1:10" s="1" customFormat="1" ht="15.75" x14ac:dyDescent="0.25">
      <c r="A31" s="184"/>
      <c r="B31" s="432" t="s">
        <v>84</v>
      </c>
      <c r="C31" s="438">
        <f>C30*20%</f>
        <v>2045682</v>
      </c>
      <c r="D31" s="431"/>
      <c r="E31" s="438">
        <f>E30*20/100</f>
        <v>2910805.99</v>
      </c>
      <c r="F31" s="434"/>
      <c r="G31" s="429">
        <f>G30*20%</f>
        <v>2910805.99</v>
      </c>
    </row>
    <row r="32" spans="1:10" s="1" customFormat="1" ht="15.75" x14ac:dyDescent="0.25">
      <c r="A32" s="184"/>
      <c r="B32" s="435" t="s">
        <v>85</v>
      </c>
      <c r="C32" s="439">
        <f>C30+C31</f>
        <v>12274092</v>
      </c>
      <c r="D32" s="431"/>
      <c r="E32" s="439">
        <f>E30+E31</f>
        <v>17464835.940000001</v>
      </c>
      <c r="F32" s="437"/>
      <c r="G32" s="423">
        <f>G30+G31</f>
        <v>17464835.93</v>
      </c>
    </row>
    <row r="33" spans="1:7" s="1" customFormat="1" ht="15.75" x14ac:dyDescent="0.25">
      <c r="G33" s="440"/>
    </row>
    <row r="34" spans="1:7" s="1" customFormat="1" ht="15.75" x14ac:dyDescent="0.25">
      <c r="A34" s="1" t="s">
        <v>268</v>
      </c>
      <c r="C34" s="1" t="str">
        <f>D25</f>
        <v>/4,761*7,555</v>
      </c>
      <c r="G34" s="440"/>
    </row>
    <row r="35" spans="1:7" s="1" customFormat="1" ht="15.75" x14ac:dyDescent="0.25">
      <c r="A35" s="274" t="s">
        <v>269</v>
      </c>
      <c r="B35" s="274"/>
      <c r="C35" s="274"/>
      <c r="D35" s="274"/>
      <c r="E35" s="274"/>
      <c r="F35" s="274"/>
      <c r="G35" s="441"/>
    </row>
    <row r="36" spans="1:7" s="1" customFormat="1" ht="15.75" x14ac:dyDescent="0.25">
      <c r="A36" s="1" t="s">
        <v>17</v>
      </c>
      <c r="G36" s="442"/>
    </row>
    <row r="37" spans="1:7" s="1" customFormat="1" ht="15.75" x14ac:dyDescent="0.25">
      <c r="G37" s="442"/>
    </row>
  </sheetData>
  <mergeCells count="20">
    <mergeCell ref="A12:H12"/>
    <mergeCell ref="A14:A16"/>
    <mergeCell ref="B14:B16"/>
    <mergeCell ref="A17:B17"/>
    <mergeCell ref="A18:B18"/>
    <mergeCell ref="A9:A11"/>
    <mergeCell ref="B9:B11"/>
    <mergeCell ref="F1:H1"/>
    <mergeCell ref="A3:H3"/>
    <mergeCell ref="A4:H4"/>
    <mergeCell ref="A5:H5"/>
    <mergeCell ref="A8:H8"/>
    <mergeCell ref="A19:H19"/>
    <mergeCell ref="A21:A22"/>
    <mergeCell ref="B21:B22"/>
    <mergeCell ref="C21:C22"/>
    <mergeCell ref="D21:D22"/>
    <mergeCell ref="E21:E22"/>
    <mergeCell ref="F21:F22"/>
    <mergeCell ref="G21:G22"/>
  </mergeCells>
  <pageMargins left="0.7" right="0.7" top="0.75" bottom="0.75" header="0.3" footer="0.3"/>
  <pageSetup paperSize="9" scale="49" orientation="portrait" r:id="rId1"/>
  <colBreaks count="1" manualBreakCount="1">
    <brk id="8" max="1048575" man="1"/>
  </colBreaks>
  <ignoredErrors>
    <ignoredError sqref="F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21</vt:i4>
      </vt:variant>
      <vt:variant>
        <vt:lpstr>Именованные диапазоны</vt:lpstr>
      </vt:variant>
      <vt:variant>
        <vt:i4>11</vt:i4>
      </vt:variant>
    </vt:vector>
  </HeadingPairs>
  <TitlesOfParts>
    <vt:vector size="32" baseType="lpstr">
      <vt:lpstr>ИТОГО </vt:lpstr>
      <vt:lpstr>НЦС К-2х400</vt:lpstr>
      <vt:lpstr>Труба Д400</vt:lpstr>
      <vt:lpstr>НЦС К-355</vt:lpstr>
      <vt:lpstr>НЦС К-2х300</vt:lpstr>
      <vt:lpstr>НЦС В-2х200</vt:lpstr>
      <vt:lpstr>Благоустройство</vt:lpstr>
      <vt:lpstr>Колодцы</vt:lpstr>
      <vt:lpstr>УВВ</vt:lpstr>
      <vt:lpstr>СТУ</vt:lpstr>
      <vt:lpstr>Байпас</vt:lpstr>
      <vt:lpstr>Лист2</vt:lpstr>
      <vt:lpstr>Лист3</vt:lpstr>
      <vt:lpstr>Лист4</vt:lpstr>
      <vt:lpstr>Лист5</vt:lpstr>
      <vt:lpstr>Лист6</vt:lpstr>
      <vt:lpstr>Лист7</vt:lpstr>
      <vt:lpstr>Лист8</vt:lpstr>
      <vt:lpstr>Лист9</vt:lpstr>
      <vt:lpstr>Лист10</vt:lpstr>
      <vt:lpstr>Лист11</vt:lpstr>
      <vt:lpstr>Байпас!Область_печати</vt:lpstr>
      <vt:lpstr>Благоустройство!Область_печати</vt:lpstr>
      <vt:lpstr>'ИТОГО '!Область_печати</vt:lpstr>
      <vt:lpstr>Колодцы!Область_печати</vt:lpstr>
      <vt:lpstr>'НЦС В-2х200'!Область_печати</vt:lpstr>
      <vt:lpstr>'НЦС К-2х300'!Область_печати</vt:lpstr>
      <vt:lpstr>'НЦС К-2х400'!Область_печати</vt:lpstr>
      <vt:lpstr>'НЦС К-355'!Область_печати</vt:lpstr>
      <vt:lpstr>СТУ!Область_печати</vt:lpstr>
      <vt:lpstr>'Труба Д400'!Область_печати</vt:lpstr>
      <vt:lpstr>УВВ!Область_печати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Троицкая Лола Шавкатовна</dc:creator>
  <cp:lastModifiedBy>Разоренова Зоя Васильевна</cp:lastModifiedBy>
  <cp:lastPrinted>2025-07-09T05:54:11Z</cp:lastPrinted>
  <dcterms:created xsi:type="dcterms:W3CDTF">2019-04-05T10:43:13Z</dcterms:created>
  <dcterms:modified xsi:type="dcterms:W3CDTF">2025-08-01T07:30:21Z</dcterms:modified>
</cp:coreProperties>
</file>