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ЗАКУПОЧНАЯ ДОКУМЕНТАЦИЯ\на МРГ\МРГ ___УКС___\40. ПИР+СМР - Митино, вблизи с. Рождествено__канализ\Устранение замечаний\"/>
    </mc:Choice>
  </mc:AlternateContent>
  <bookViews>
    <workbookView xWindow="0" yWindow="84720" windowWidth="19440" windowHeight="12120"/>
  </bookViews>
  <sheets>
    <sheet name="ИТОГО " sheetId="44" r:id="rId1"/>
    <sheet name="НЦС К-500" sheetId="42" r:id="rId2"/>
    <sheet name="Труба Д500" sheetId="40" r:id="rId3"/>
    <sheet name="НЦС К-400" sheetId="27" r:id="rId4"/>
    <sheet name="НЦС К-200" sheetId="41" state="hidden" r:id="rId5"/>
    <sheet name="Труба Д400" sheetId="39" r:id="rId6"/>
    <sheet name="НЦС К-300" sheetId="43" state="hidden" r:id="rId7"/>
    <sheet name="Благоустройство" sheetId="14" r:id="rId8"/>
    <sheet name="Колодцы" sheetId="35" state="hidden" r:id="rId9"/>
    <sheet name="УВВ" sheetId="33" state="hidden" r:id="rId10"/>
    <sheet name="СТУ" sheetId="20" state="hidden" r:id="rId11"/>
    <sheet name="Байпас" sheetId="24" state="hidden" r:id="rId12"/>
    <sheet name="Лист2" sheetId="2" state="hidden" r:id="rId13"/>
    <sheet name="Лист3" sheetId="3" state="hidden" r:id="rId14"/>
    <sheet name="Лист4" sheetId="4" state="hidden" r:id="rId15"/>
    <sheet name="Лист5" sheetId="5" state="hidden" r:id="rId16"/>
    <sheet name="Лист6" sheetId="6" state="hidden" r:id="rId17"/>
    <sheet name="Лист7" sheetId="7" state="hidden" r:id="rId18"/>
    <sheet name="Лист8" sheetId="8" state="hidden" r:id="rId19"/>
    <sheet name="Лист9" sheetId="9" state="hidden" r:id="rId20"/>
    <sheet name="Лист10" sheetId="10" state="hidden" r:id="rId21"/>
    <sheet name="Лист11" sheetId="11" state="hidden" r:id="rId22"/>
  </sheets>
  <externalReferences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</externalReferences>
  <definedNames>
    <definedName name="\AUTOEXEC" localSheetId="0">#REF!</definedName>
    <definedName name="\AUTOEXEC">#REF!</definedName>
    <definedName name="\k" localSheetId="0">#REF!</definedName>
    <definedName name="\k">#REF!</definedName>
    <definedName name="\m" localSheetId="0">#REF!</definedName>
    <definedName name="\m">#REF!</definedName>
    <definedName name="\s">#REF!</definedName>
    <definedName name="\z">#REF!</definedName>
    <definedName name="_1">#REF!</definedName>
    <definedName name="_AUTOEXEC">#REF!</definedName>
    <definedName name="_AUTOEXEC_1">[1]Смета!#REF!</definedName>
    <definedName name="_k" localSheetId="0">#REF!</definedName>
    <definedName name="_k">#REF!</definedName>
    <definedName name="_k_1" localSheetId="0">[1]Смета!#REF!</definedName>
    <definedName name="_k_1">[1]Смета!#REF!</definedName>
    <definedName name="_m" localSheetId="0">#REF!</definedName>
    <definedName name="_m">#REF!</definedName>
    <definedName name="_m_1" localSheetId="0">[1]Смета!#REF!</definedName>
    <definedName name="_m_1">[1]Смета!#REF!</definedName>
    <definedName name="_s" localSheetId="0">#REF!</definedName>
    <definedName name="_s">#REF!</definedName>
    <definedName name="_s_1" localSheetId="0">[1]Смета!#REF!</definedName>
    <definedName name="_s_1">[1]Смета!#REF!</definedName>
    <definedName name="_z" localSheetId="0">#REF!</definedName>
    <definedName name="_z">#REF!</definedName>
    <definedName name="_z_1" localSheetId="0">[1]Смета!#REF!</definedName>
    <definedName name="_z_1">[1]Смета!#REF!</definedName>
    <definedName name="dck" localSheetId="0">[2]топография!#REF!</definedName>
    <definedName name="dck">[2]топография!#REF!</definedName>
    <definedName name="dck_1">[3]топография!#REF!</definedName>
    <definedName name="Excel_BuiltIn_Print_Area_1" localSheetId="0">#REF!</definedName>
    <definedName name="Excel_BuiltIn_Print_Area_1">#REF!</definedName>
    <definedName name="Excel_BuiltIn_Print_Titles_1" localSheetId="0">#REF!</definedName>
    <definedName name="Excel_BuiltIn_Print_Titles_1">#REF!</definedName>
    <definedName name="Itog" localSheetId="0">#REF!</definedName>
    <definedName name="Itog">#REF!</definedName>
    <definedName name="SM_STO">#REF!</definedName>
    <definedName name="SM_STO1">#REF!</definedName>
    <definedName name="SM_STO1_1">#REF!</definedName>
    <definedName name="SM_STO2">#REF!</definedName>
    <definedName name="SM_STO3">#REF!</definedName>
    <definedName name="SUM_">#REF!</definedName>
    <definedName name="SUM_1">#REF!</definedName>
    <definedName name="SUM_1_1">#REF!</definedName>
    <definedName name="SUM_3">#REF!</definedName>
    <definedName name="ZAK1">#REF!</definedName>
    <definedName name="ZAK2">#REF!</definedName>
    <definedName name="а36">#REF!</definedName>
    <definedName name="АБВ">#REF!</definedName>
    <definedName name="ав">#REF!</definedName>
    <definedName name="АСУТП3">#REF!</definedName>
    <definedName name="В10">#REF!</definedName>
    <definedName name="В3">#REF!</definedName>
    <definedName name="Верхняя_часть">#REF!</definedName>
    <definedName name="Вид">'[4]ОДД (стр-во+экспл.)'!$B$85:$B$86</definedName>
    <definedName name="вид_сметы">[5]база!$G:$G</definedName>
    <definedName name="Всего_по_смете" localSheetId="0">#REF!</definedName>
    <definedName name="Всего_по_смете">#REF!</definedName>
    <definedName name="выдал">[6]база!$E:$E</definedName>
    <definedName name="Газ_ГРПБ" localSheetId="0">#REF!</definedName>
    <definedName name="Газ_ГРПБ">#REF!</definedName>
    <definedName name="геол" localSheetId="0">[7]Смета!#REF!</definedName>
    <definedName name="геол">[7]Смета!#REF!</definedName>
    <definedName name="гид" localSheetId="0">[8]Смета!#REF!</definedName>
    <definedName name="гид">[8]Смета!#REF!</definedName>
    <definedName name="гидро1" localSheetId="0">#REF!</definedName>
    <definedName name="гидро1">#REF!</definedName>
    <definedName name="гидролог" localSheetId="0">#REF!</definedName>
    <definedName name="гидролог">#REF!</definedName>
    <definedName name="ГИП" localSheetId="0">#REF!</definedName>
    <definedName name="ГИП">#REF!</definedName>
    <definedName name="город_инв">[9]база!$Y:$Y</definedName>
    <definedName name="дд" localSheetId="0">[10]Смета!#REF!</definedName>
    <definedName name="дд">[10]Смета!#REF!</definedName>
    <definedName name="ДЕМ" localSheetId="0">#REF!</definedName>
    <definedName name="ДЕМ">#REF!</definedName>
    <definedName name="дендра" localSheetId="0">#REF!</definedName>
    <definedName name="дендра">#REF!</definedName>
    <definedName name="Дефлятор" localSheetId="0">#REF!</definedName>
    <definedName name="Дефлятор">#REF!</definedName>
    <definedName name="Длинна_границы">#REF!</definedName>
    <definedName name="Длинна_трассы">#REF!</definedName>
    <definedName name="должность">[9]база!$AB:$AB</definedName>
    <definedName name="ДСК" localSheetId="0">[11]топография!#REF!</definedName>
    <definedName name="ДСК">[11]топография!#REF!</definedName>
    <definedName name="ДСК_1" localSheetId="0">[12]топография!#REF!</definedName>
    <definedName name="ДСК_1">[12]топография!#REF!</definedName>
    <definedName name="е">[13]база!$J:$J</definedName>
    <definedName name="Заголовок_раздела" localSheetId="0">#REF!</definedName>
    <definedName name="Заголовок_раздела">#REF!</definedName>
    <definedName name="Заказчик" localSheetId="0">#REF!</definedName>
    <definedName name="Заказчик">#REF!</definedName>
    <definedName name="заказчики">[5]база!$A:$A</definedName>
    <definedName name="изыск" localSheetId="0">#REF!</definedName>
    <definedName name="изыск">#REF!</definedName>
    <definedName name="инж" localSheetId="0">#REF!</definedName>
    <definedName name="инж">#REF!</definedName>
    <definedName name="ИПусто" localSheetId="0">#REF!</definedName>
    <definedName name="ИПусто">#REF!</definedName>
    <definedName name="Итого_смета">#REF!</definedName>
    <definedName name="калплан">#REF!</definedName>
    <definedName name="Камер_итого">#REF!</definedName>
    <definedName name="Категория_сложности">#REF!</definedName>
    <definedName name="КВ">[14]БАЗА!$A$2:$A$11</definedName>
    <definedName name="КВ1">[15]БАЗА!$A$2:$A$11</definedName>
    <definedName name="Количество_землепользователей" localSheetId="0">#REF!</definedName>
    <definedName name="Количество_землепользователей">#REF!</definedName>
    <definedName name="Количество_контуров" localSheetId="0">#REF!</definedName>
    <definedName name="Количество_контуров">#REF!</definedName>
    <definedName name="Количество_культур" localSheetId="0">#REF!</definedName>
    <definedName name="Количество_культур">#REF!</definedName>
    <definedName name="Количество_планшетов">#REF!</definedName>
    <definedName name="Количество_предприятий">#REF!</definedName>
    <definedName name="Количество_согласований">#REF!</definedName>
    <definedName name="Командировочные_расходы">#REF!</definedName>
    <definedName name="коэфф">[16]база!$L:$L</definedName>
    <definedName name="Коэффициент" localSheetId="0">#REF!</definedName>
    <definedName name="Коэффициент">#REF!</definedName>
    <definedName name="Коэффициент__стадия__ПД_РД">[14]БАЗА!$B$54:$B$56</definedName>
    <definedName name="ЛО">[17]база!$L:$L</definedName>
    <definedName name="м" localSheetId="0">#REF!</definedName>
    <definedName name="м">#REF!</definedName>
    <definedName name="М_1" localSheetId="0">#REF!</definedName>
    <definedName name="М_1">#REF!</definedName>
    <definedName name="митюгов">'[18]Данные для расчёта сметы'!$J$33</definedName>
    <definedName name="Название_проекта" localSheetId="0">#REF!</definedName>
    <definedName name="Название_проекта">#REF!</definedName>
    <definedName name="Наименование_организации_заказчика" localSheetId="0">#REF!</definedName>
    <definedName name="Наименование_организации_заказчика">#REF!</definedName>
    <definedName name="Наименование_проектной_организации" localSheetId="0">#REF!</definedName>
    <definedName name="Наименование_проектной_организации">#REF!</definedName>
    <definedName name="Наименование_строительства">#REF!</definedName>
    <definedName name="Непредв_расх">#REF!</definedName>
    <definedName name="Нижняя_часть">#REF!</definedName>
    <definedName name="Номер">#REF!</definedName>
    <definedName name="Номер_договора">#REF!</definedName>
    <definedName name="Номер_пп">#REF!</definedName>
    <definedName name="Номер_раздела">#REF!</definedName>
    <definedName name="о">[19]база!$E:$E</definedName>
    <definedName name="_xlnm.Print_Area" localSheetId="11">Байпас!$A$1:$H$14</definedName>
    <definedName name="_xlnm.Print_Area" localSheetId="7">Благоустройство!$A$1:$N$21</definedName>
    <definedName name="_xlnm.Print_Area" localSheetId="0">'ИТОГО '!$A$1:$F$38</definedName>
    <definedName name="_xlnm.Print_Area" localSheetId="8">Колодцы!$A$1:$H$16</definedName>
    <definedName name="_xlnm.Print_Area" localSheetId="4">'НЦС К-200'!$A$1:$Q$26</definedName>
    <definedName name="_xlnm.Print_Area" localSheetId="6">'НЦС К-300'!$A$1:$Q$26</definedName>
    <definedName name="_xlnm.Print_Area" localSheetId="3">'НЦС К-400'!$A$1:$Q$29</definedName>
    <definedName name="_xlnm.Print_Area" localSheetId="1">'НЦС К-500'!$A$1:$Q$29</definedName>
    <definedName name="_xlnm.Print_Area" localSheetId="10">СТУ!$A$1:$L$11</definedName>
    <definedName name="_xlnm.Print_Area" localSheetId="5">'Труба Д400'!$A$1:$I$30</definedName>
    <definedName name="_xlnm.Print_Area" localSheetId="2">'Труба Д500'!$A$1:$I$29</definedName>
    <definedName name="_xlnm.Print_Area" localSheetId="9">УВВ!$A$1:$H$37</definedName>
    <definedName name="объем">#N/A</definedName>
    <definedName name="объем___0">NA()</definedName>
    <definedName name="объем___0___0" localSheetId="0">#REF!</definedName>
    <definedName name="объем___0___0">#REF!</definedName>
    <definedName name="объем___0___0___0" localSheetId="0">#REF!</definedName>
    <definedName name="объем___0___0___0">#REF!</definedName>
    <definedName name="объем___0___0___0___0" localSheetId="0">#REF!</definedName>
    <definedName name="объем___0___0___0___0">#REF!</definedName>
    <definedName name="объем___0___0___0___0___0">#REF!</definedName>
    <definedName name="объем___0___0___0___1">#REF!</definedName>
    <definedName name="объем___0___0___0___5">#REF!</definedName>
    <definedName name="объем___0___0___0_1">#REF!</definedName>
    <definedName name="объем___0___0___0_5">#REF!</definedName>
    <definedName name="объем___0___0___1">#REF!</definedName>
    <definedName name="объем___0___0___2">#REF!</definedName>
    <definedName name="объем___0___0___3">#REF!</definedName>
    <definedName name="объем___0___0___4">#REF!</definedName>
    <definedName name="объем___0___0___5">#REF!</definedName>
    <definedName name="объем___0___0_1">#REF!</definedName>
    <definedName name="объем___0___0_3">#REF!</definedName>
    <definedName name="объем___0___0_5">#REF!</definedName>
    <definedName name="объем___0___1">#REF!</definedName>
    <definedName name="объем___0___1___0">#REF!</definedName>
    <definedName name="объем___0___10">#REF!</definedName>
    <definedName name="объем___0___2">#REF!</definedName>
    <definedName name="объем___0___2___0">#REF!</definedName>
    <definedName name="объем___0___2___0___0">#REF!</definedName>
    <definedName name="объем___0___2___5">#REF!</definedName>
    <definedName name="объем___0___2_1">#REF!</definedName>
    <definedName name="объем___0___2_3">#REF!</definedName>
    <definedName name="объем___0___2_5">#REF!</definedName>
    <definedName name="объем___0___3">#REF!</definedName>
    <definedName name="объем___0___3___0">#REF!</definedName>
    <definedName name="объем___0___3___5">#REF!</definedName>
    <definedName name="объем___0___3_1">#REF!</definedName>
    <definedName name="объем___0___3_5">#REF!</definedName>
    <definedName name="объем___0___4">#REF!</definedName>
    <definedName name="объем___0___4___0">#REF!</definedName>
    <definedName name="объем___0___4___5">#REF!</definedName>
    <definedName name="объем___0___4_1">#REF!</definedName>
    <definedName name="объем___0___4_3">#REF!</definedName>
    <definedName name="объем___0___4_5">#REF!</definedName>
    <definedName name="объем___0___5">#REF!</definedName>
    <definedName name="объем___0___6">#REF!</definedName>
    <definedName name="объем___0___8">#REF!</definedName>
    <definedName name="объем___0_1">#REF!</definedName>
    <definedName name="объем___0_3">#REF!</definedName>
    <definedName name="объем___0_5">#REF!</definedName>
    <definedName name="объем___1">#REF!</definedName>
    <definedName name="объем___1___0">#REF!</definedName>
    <definedName name="объем___1___0___0">#REF!</definedName>
    <definedName name="объем___1___1">#REF!</definedName>
    <definedName name="объем___1___5">#REF!</definedName>
    <definedName name="объем___1_1">#REF!</definedName>
    <definedName name="объем___1_3">#REF!</definedName>
    <definedName name="объем___1_5">#REF!</definedName>
    <definedName name="объем___10">NA()</definedName>
    <definedName name="объем___10___0" localSheetId="0">#REF!</definedName>
    <definedName name="объем___10___0">#REF!</definedName>
    <definedName name="объем___10___0___0" localSheetId="0">#REF!</definedName>
    <definedName name="объем___10___0___0">#REF!</definedName>
    <definedName name="объем___10___0___0___0" localSheetId="0">#REF!</definedName>
    <definedName name="объем___10___0___0___0">#REF!</definedName>
    <definedName name="объем___10___0___1">NA()</definedName>
    <definedName name="объем___10___0___5">NA()</definedName>
    <definedName name="объем___10___0_1">NA()</definedName>
    <definedName name="объем___10___0_3">NA()</definedName>
    <definedName name="объем___10___0_5">NA()</definedName>
    <definedName name="объем___10___2">NA()</definedName>
    <definedName name="объем___10___4">NA()</definedName>
    <definedName name="объем___10___5" localSheetId="0">#REF!</definedName>
    <definedName name="объем___10___5">#REF!</definedName>
    <definedName name="объем___10___6">NA()</definedName>
    <definedName name="объем___10___8">NA()</definedName>
    <definedName name="объем___10_1">NA()</definedName>
    <definedName name="объем___10_3" localSheetId="0">#REF!</definedName>
    <definedName name="объем___10_3">#REF!</definedName>
    <definedName name="объем___10_5" localSheetId="0">#REF!</definedName>
    <definedName name="объем___10_5">#REF!</definedName>
    <definedName name="объем___11" localSheetId="0">#REF!</definedName>
    <definedName name="объем___11">#REF!</definedName>
    <definedName name="объем___12">NA()</definedName>
    <definedName name="объем___2" localSheetId="0">#REF!</definedName>
    <definedName name="объем___2">#REF!</definedName>
    <definedName name="объем___2___0" localSheetId="0">#REF!</definedName>
    <definedName name="объем___2___0">#REF!</definedName>
    <definedName name="объем___2___0___0" localSheetId="0">#REF!</definedName>
    <definedName name="объем___2___0___0">#REF!</definedName>
    <definedName name="объем___2___0___0___0">#REF!</definedName>
    <definedName name="объем___2___0___0___0___0">#REF!</definedName>
    <definedName name="объем___2___0___0___1">#REF!</definedName>
    <definedName name="объем___2___0___0___5">#REF!</definedName>
    <definedName name="объем___2___0___0_1">#REF!</definedName>
    <definedName name="объем___2___0___0_5">#REF!</definedName>
    <definedName name="объем___2___0___1">#REF!</definedName>
    <definedName name="объем___2___0___5">#REF!</definedName>
    <definedName name="объем___2___0_1">#REF!</definedName>
    <definedName name="объем___2___0_3">#REF!</definedName>
    <definedName name="объем___2___0_5">#REF!</definedName>
    <definedName name="объем___2___1">#REF!</definedName>
    <definedName name="объем___2___10">#REF!</definedName>
    <definedName name="объем___2___2">#REF!</definedName>
    <definedName name="объем___2___4">#REF!</definedName>
    <definedName name="объем___2___4___0">#REF!</definedName>
    <definedName name="объем___2___4___5">#REF!</definedName>
    <definedName name="объем___2___4_1">#REF!</definedName>
    <definedName name="объем___2___4_3">#REF!</definedName>
    <definedName name="объем___2___4_5">#REF!</definedName>
    <definedName name="объем___2___5">#REF!</definedName>
    <definedName name="объем___2___6">#REF!</definedName>
    <definedName name="объем___2___8">#REF!</definedName>
    <definedName name="объем___2_1">#REF!</definedName>
    <definedName name="объем___2_3">#REF!</definedName>
    <definedName name="объем___2_5">#REF!</definedName>
    <definedName name="объем___3">#REF!</definedName>
    <definedName name="объем___3___0">#REF!</definedName>
    <definedName name="объем___3___0___0">NA()</definedName>
    <definedName name="объем___3___0___0___0">NA()</definedName>
    <definedName name="объем___3___0___1">NA()</definedName>
    <definedName name="объем___3___0___5" localSheetId="0">#REF!</definedName>
    <definedName name="объем___3___0___5">#REF!</definedName>
    <definedName name="объем___3___0_1">NA()</definedName>
    <definedName name="объем___3___0_3" localSheetId="0">#REF!</definedName>
    <definedName name="объем___3___0_3">#REF!</definedName>
    <definedName name="объем___3___0_5" localSheetId="0">#REF!</definedName>
    <definedName name="объем___3___0_5">#REF!</definedName>
    <definedName name="объем___3___2" localSheetId="0">#REF!</definedName>
    <definedName name="объем___3___2">#REF!</definedName>
    <definedName name="объем___3___3">#REF!</definedName>
    <definedName name="объем___3___5">#REF!</definedName>
    <definedName name="объем___3_1">#REF!</definedName>
    <definedName name="объем___3_3">NA()</definedName>
    <definedName name="объем___3_5" localSheetId="0">#REF!</definedName>
    <definedName name="объем___3_5">#REF!</definedName>
    <definedName name="объем___4" localSheetId="0">#REF!</definedName>
    <definedName name="объем___4">#REF!</definedName>
    <definedName name="объем___4___0" localSheetId="0">#REF!</definedName>
    <definedName name="объем___4___0">#REF!</definedName>
    <definedName name="объем___4___0___0">#REF!</definedName>
    <definedName name="объем___4___0___0___0">#REF!</definedName>
    <definedName name="объем___4___0___0___0___0">#REF!</definedName>
    <definedName name="объем___4___0___0___1">#REF!</definedName>
    <definedName name="объем___4___0___0___5">#REF!</definedName>
    <definedName name="объем___4___0___0_1">#REF!</definedName>
    <definedName name="объем___4___0___0_5">#REF!</definedName>
    <definedName name="объем___4___0___1">#REF!</definedName>
    <definedName name="объем___4___0___5">NA()</definedName>
    <definedName name="объем___4___0_1" localSheetId="0">#REF!</definedName>
    <definedName name="объем___4___0_1">#REF!</definedName>
    <definedName name="объем___4___0_3" localSheetId="0">#REF!</definedName>
    <definedName name="объем___4___0_3">#REF!</definedName>
    <definedName name="объем___4___0_5">NA()</definedName>
    <definedName name="объем___4___1" localSheetId="0">#REF!</definedName>
    <definedName name="объем___4___1">#REF!</definedName>
    <definedName name="объем___4___10" localSheetId="0">#REF!</definedName>
    <definedName name="объем___4___10">#REF!</definedName>
    <definedName name="объем___4___2" localSheetId="0">#REF!</definedName>
    <definedName name="объем___4___2">#REF!</definedName>
    <definedName name="объем___4___3">#REF!</definedName>
    <definedName name="объем___4___4">#REF!</definedName>
    <definedName name="объем___4___5">#REF!</definedName>
    <definedName name="объем___4___6">#REF!</definedName>
    <definedName name="объем___4___8">#REF!</definedName>
    <definedName name="объем___4_1">#REF!</definedName>
    <definedName name="объем___4_3">#REF!</definedName>
    <definedName name="объем___4_5">#REF!</definedName>
    <definedName name="объем___5">#REF!</definedName>
    <definedName name="объем___5___0">#REF!</definedName>
    <definedName name="объем___5___0___0">#REF!</definedName>
    <definedName name="объем___5___0___0___0">#REF!</definedName>
    <definedName name="объем___5___0___0___0___0">#REF!</definedName>
    <definedName name="объем___5___0___1">#REF!</definedName>
    <definedName name="объем___5___0___5">#REF!</definedName>
    <definedName name="объем___5___0_1">#REF!</definedName>
    <definedName name="объем___5___0_3">#REF!</definedName>
    <definedName name="объем___5___0_5">#REF!</definedName>
    <definedName name="объем___5___1">#REF!</definedName>
    <definedName name="объем___5___5">NA()</definedName>
    <definedName name="объем___5_1" localSheetId="0">#REF!</definedName>
    <definedName name="объем___5_1">#REF!</definedName>
    <definedName name="объем___5_3">NA()</definedName>
    <definedName name="объем___5_5">NA()</definedName>
    <definedName name="объем___6" localSheetId="0">#REF!</definedName>
    <definedName name="объем___6">#REF!</definedName>
    <definedName name="объем___6___0" localSheetId="0">#REF!</definedName>
    <definedName name="объем___6___0">#REF!</definedName>
    <definedName name="объем___6___0___0" localSheetId="0">#REF!</definedName>
    <definedName name="объем___6___0___0">#REF!</definedName>
    <definedName name="объем___6___0___0___0">#REF!</definedName>
    <definedName name="объем___6___0___0___0___0">#REF!</definedName>
    <definedName name="объем___6___0___1">#REF!</definedName>
    <definedName name="объем___6___0___5">#REF!</definedName>
    <definedName name="объем___6___0_1">#REF!</definedName>
    <definedName name="объем___6___0_3">#REF!</definedName>
    <definedName name="объем___6___0_5">#REF!</definedName>
    <definedName name="объем___6___10">#REF!</definedName>
    <definedName name="объем___6___2">#REF!</definedName>
    <definedName name="объем___6___4">#REF!</definedName>
    <definedName name="объем___6___5">NA()</definedName>
    <definedName name="объем___6___6" localSheetId="0">#REF!</definedName>
    <definedName name="объем___6___6">#REF!</definedName>
    <definedName name="объем___6___8" localSheetId="0">#REF!</definedName>
    <definedName name="объем___6___8">#REF!</definedName>
    <definedName name="объем___6_1" localSheetId="0">#REF!</definedName>
    <definedName name="объем___6_1">#REF!</definedName>
    <definedName name="объем___6_3">#REF!</definedName>
    <definedName name="объем___6_5">NA()</definedName>
    <definedName name="объем___7" localSheetId="0">#REF!</definedName>
    <definedName name="объем___7">#REF!</definedName>
    <definedName name="объем___8" localSheetId="0">#REF!</definedName>
    <definedName name="объем___8">#REF!</definedName>
    <definedName name="объем___8___0" localSheetId="0">#REF!</definedName>
    <definedName name="объем___8___0">#REF!</definedName>
    <definedName name="объем___8___0___0">#REF!</definedName>
    <definedName name="объем___8___0___0___0">#REF!</definedName>
    <definedName name="объем___8___0___0___0___0">#REF!</definedName>
    <definedName name="объем___8___0___1">#REF!</definedName>
    <definedName name="объем___8___0___5">#REF!</definedName>
    <definedName name="объем___8___0_1">#REF!</definedName>
    <definedName name="объем___8___0_3">#REF!</definedName>
    <definedName name="объем___8___0_5">#REF!</definedName>
    <definedName name="объем___8___10">#REF!</definedName>
    <definedName name="объем___8___2">#REF!</definedName>
    <definedName name="объем___8___4">#REF!</definedName>
    <definedName name="объем___8___5">#REF!</definedName>
    <definedName name="объем___8___6">#REF!</definedName>
    <definedName name="объем___8___8">#REF!</definedName>
    <definedName name="объем___8_1">#REF!</definedName>
    <definedName name="объем___8_3">#REF!</definedName>
    <definedName name="объем___8_5">#REF!</definedName>
    <definedName name="объем___9">#REF!</definedName>
    <definedName name="объем___9___0">#REF!</definedName>
    <definedName name="объем___9___0___0">#REF!</definedName>
    <definedName name="объем___9___0___0___0">#REF!</definedName>
    <definedName name="объем___9___0___0___0___0">#REF!</definedName>
    <definedName name="объем___9___0___5">#REF!</definedName>
    <definedName name="объем___9___0_5">#REF!</definedName>
    <definedName name="объем___9___5">#REF!</definedName>
    <definedName name="объем___9_1">#REF!</definedName>
    <definedName name="объем___9_3">#REF!</definedName>
    <definedName name="объем___9_5">#REF!</definedName>
    <definedName name="объем_1">NA()</definedName>
    <definedName name="объем_3">NA()</definedName>
    <definedName name="объем_4">NA()</definedName>
    <definedName name="объем_5">NA()</definedName>
    <definedName name="ОДДДД">'[20]ОДД (стр-во+экспл.)'!$B$85:$B$86</definedName>
    <definedName name="ок" localSheetId="0">#REF!</definedName>
    <definedName name="ок">#REF!</definedName>
    <definedName name="орп" localSheetId="0">[21]Смета!#REF!</definedName>
    <definedName name="орп">[21]Смета!#REF!</definedName>
    <definedName name="охр.">[9]база!$AB:$AB</definedName>
    <definedName name="п" localSheetId="0">#REF!</definedName>
    <definedName name="п">#REF!</definedName>
    <definedName name="план" localSheetId="0">[12]топография!#REF!</definedName>
    <definedName name="план">[12]топография!#REF!</definedName>
    <definedName name="площадь">[22]Коэффициенты!$D$1:$D$3</definedName>
    <definedName name="Площадь_нелинейных_объектов" localSheetId="0">#REF!</definedName>
    <definedName name="Площадь_нелинейных_объектов">#REF!</definedName>
    <definedName name="Площадь_планшетов" localSheetId="0">#REF!</definedName>
    <definedName name="Площадь_планшетов">#REF!</definedName>
    <definedName name="Подзаголовок" localSheetId="0">#REF!</definedName>
    <definedName name="Подзаголовок">#REF!</definedName>
    <definedName name="Подпись1">#REF!</definedName>
    <definedName name="Подпись2">#REF!</definedName>
    <definedName name="Подпись3">#REF!</definedName>
    <definedName name="Подпись4">#REF!</definedName>
    <definedName name="Подпись5">#REF!</definedName>
    <definedName name="Полевые_итого">#REF!</definedName>
    <definedName name="Поправочные_коэффициенты_по_письму_Госстроя_от_25.12.90">#N/A</definedName>
    <definedName name="Поправочные_коэффициенты_по_письму_Госстроя_от_25.12.90___0">NA()</definedName>
    <definedName name="Поправочные_коэффициенты_по_письму_Госстроя_от_25.12.90___0___0" localSheetId="0">#REF!</definedName>
    <definedName name="Поправочные_коэффициенты_по_письму_Госстроя_от_25.12.90___0___0">#REF!</definedName>
    <definedName name="Поправочные_коэффициенты_по_письму_Госстроя_от_25.12.90___0___0___0" localSheetId="0">#REF!</definedName>
    <definedName name="Поправочные_коэффициенты_по_письму_Госстроя_от_25.12.90___0___0___0">#REF!</definedName>
    <definedName name="Поправочные_коэффициенты_по_письму_Госстроя_от_25.12.90___0___0___0___0" localSheetId="0">#REF!</definedName>
    <definedName name="Поправочные_коэффициенты_по_письму_Госстроя_от_25.12.90___0___0___0___0">#REF!</definedName>
    <definedName name="Поправочные_коэффициенты_по_письму_Госстроя_от_25.12.90___0___0___0___0___0">#REF!</definedName>
    <definedName name="Поправочные_коэффициенты_по_письму_Госстроя_от_25.12.90___0___0___0___1">#REF!</definedName>
    <definedName name="Поправочные_коэффициенты_по_письму_Госстроя_от_25.12.90___0___0___0___5">#REF!</definedName>
    <definedName name="Поправочные_коэффициенты_по_письму_Госстроя_от_25.12.90___0___0___0_1">#REF!</definedName>
    <definedName name="Поправочные_коэффициенты_по_письму_Госстроя_от_25.12.90___0___0___0_5">#REF!</definedName>
    <definedName name="Поправочные_коэффициенты_по_письму_Госстроя_от_25.12.90___0___0___1">#REF!</definedName>
    <definedName name="Поправочные_коэффициенты_по_письму_Госстроя_от_25.12.90___0___0___2">#REF!</definedName>
    <definedName name="Поправочные_коэффициенты_по_письму_Госстроя_от_25.12.90___0___0___3">#REF!</definedName>
    <definedName name="Поправочные_коэффициенты_по_письму_Госстроя_от_25.12.90___0___0___4">#REF!</definedName>
    <definedName name="Поправочные_коэффициенты_по_письму_Госстроя_от_25.12.90___0___0___5">#REF!</definedName>
    <definedName name="Поправочные_коэффициенты_по_письму_Госстроя_от_25.12.90___0___0_1">#REF!</definedName>
    <definedName name="Поправочные_коэффициенты_по_письму_Госстроя_от_25.12.90___0___0_3">#REF!</definedName>
    <definedName name="Поправочные_коэффициенты_по_письму_Госстроя_от_25.12.90___0___0_5">#REF!</definedName>
    <definedName name="Поправочные_коэффициенты_по_письму_Госстроя_от_25.12.90___0___1">#REF!</definedName>
    <definedName name="Поправочные_коэффициенты_по_письму_Госстроя_от_25.12.90___0___1___0">#REF!</definedName>
    <definedName name="Поправочные_коэффициенты_по_письму_Госстроя_от_25.12.90___0___10">#REF!</definedName>
    <definedName name="Поправочные_коэффициенты_по_письму_Госстроя_от_25.12.90___0___2">#REF!</definedName>
    <definedName name="Поправочные_коэффициенты_по_письму_Госстроя_от_25.12.90___0___2___0">#REF!</definedName>
    <definedName name="Поправочные_коэффициенты_по_письму_Госстроя_от_25.12.90___0___2___0___0">#REF!</definedName>
    <definedName name="Поправочные_коэффициенты_по_письму_Госстроя_от_25.12.90___0___2___5">#REF!</definedName>
    <definedName name="Поправочные_коэффициенты_по_письму_Госстроя_от_25.12.90___0___2_1">#REF!</definedName>
    <definedName name="Поправочные_коэффициенты_по_письму_Госстроя_от_25.12.90___0___2_3">#REF!</definedName>
    <definedName name="Поправочные_коэффициенты_по_письму_Госстроя_от_25.12.90___0___2_5">#REF!</definedName>
    <definedName name="Поправочные_коэффициенты_по_письму_Госстроя_от_25.12.90___0___3">#REF!</definedName>
    <definedName name="Поправочные_коэффициенты_по_письму_Госстроя_от_25.12.90___0___3___0">#REF!</definedName>
    <definedName name="Поправочные_коэффициенты_по_письму_Госстроя_от_25.12.90___0___3___0___0">#REF!</definedName>
    <definedName name="Поправочные_коэффициенты_по_письму_Госстроя_от_25.12.90___0___3___0___1">#REF!</definedName>
    <definedName name="Поправочные_коэффициенты_по_письму_Госстроя_от_25.12.90___0___3___0___5">#REF!</definedName>
    <definedName name="Поправочные_коэффициенты_по_письму_Госстроя_от_25.12.90___0___3___0_1">#REF!</definedName>
    <definedName name="Поправочные_коэффициенты_по_письму_Госстроя_от_25.12.90___0___3___0_5">#REF!</definedName>
    <definedName name="Поправочные_коэффициенты_по_письму_Госстроя_от_25.12.90___0___3___5">#REF!</definedName>
    <definedName name="Поправочные_коэффициенты_по_письму_Госстроя_от_25.12.90___0___3_1">#REF!</definedName>
    <definedName name="Поправочные_коэффициенты_по_письму_Госстроя_от_25.12.90___0___3_5">#REF!</definedName>
    <definedName name="Поправочные_коэффициенты_по_письму_Госстроя_от_25.12.90___0___4">#REF!</definedName>
    <definedName name="Поправочные_коэффициенты_по_письму_Госстроя_от_25.12.90___0___4___0">#REF!</definedName>
    <definedName name="Поправочные_коэффициенты_по_письму_Госстроя_от_25.12.90___0___4___5">#REF!</definedName>
    <definedName name="Поправочные_коэффициенты_по_письму_Госстроя_от_25.12.90___0___4_1">#REF!</definedName>
    <definedName name="Поправочные_коэффициенты_по_письму_Госстроя_от_25.12.90___0___4_3">#REF!</definedName>
    <definedName name="Поправочные_коэффициенты_по_письму_Госстроя_от_25.12.90___0___4_5">#REF!</definedName>
    <definedName name="Поправочные_коэффициенты_по_письму_Госстроя_от_25.12.90___0___5">#REF!</definedName>
    <definedName name="Поправочные_коэффициенты_по_письму_Госстроя_от_25.12.90___0___6">#REF!</definedName>
    <definedName name="Поправочные_коэффициенты_по_письму_Госстроя_от_25.12.90___0___8">#REF!</definedName>
    <definedName name="Поправочные_коэффициенты_по_письму_Госстроя_от_25.12.90___0_1">#REF!</definedName>
    <definedName name="Поправочные_коэффициенты_по_письму_Госстроя_от_25.12.90___0_3">#REF!</definedName>
    <definedName name="Поправочные_коэффициенты_по_письму_Госстроя_от_25.12.90___0_5">#REF!</definedName>
    <definedName name="Поправочные_коэффициенты_по_письму_Госстроя_от_25.12.90___1">#REF!</definedName>
    <definedName name="Поправочные_коэффициенты_по_письму_Госстроя_от_25.12.90___1___0">#REF!</definedName>
    <definedName name="Поправочные_коэффициенты_по_письму_Госстроя_от_25.12.90___1___0___0">#REF!</definedName>
    <definedName name="Поправочные_коэффициенты_по_письму_Госстроя_от_25.12.90___1___1">#REF!</definedName>
    <definedName name="Поправочные_коэффициенты_по_письму_Госстроя_от_25.12.90___1___3">#REF!</definedName>
    <definedName name="Поправочные_коэффициенты_по_письму_Госстроя_от_25.12.90___1___5">#REF!</definedName>
    <definedName name="Поправочные_коэффициенты_по_письму_Госстроя_от_25.12.90___1_1">#REF!</definedName>
    <definedName name="Поправочные_коэффициенты_по_письму_Госстроя_от_25.12.90___1_5">#REF!</definedName>
    <definedName name="Поправочные_коэффициенты_по_письму_Госстроя_от_25.12.90___10">NA()</definedName>
    <definedName name="Поправочные_коэффициенты_по_письму_Госстроя_от_25.12.90___10___0" localSheetId="0">#REF!</definedName>
    <definedName name="Поправочные_коэффициенты_по_письму_Госстроя_от_25.12.90___10___0">#REF!</definedName>
    <definedName name="Поправочные_коэффициенты_по_письму_Госстроя_от_25.12.90___10___0___0" localSheetId="0">#REF!</definedName>
    <definedName name="Поправочные_коэффициенты_по_письму_Госстроя_от_25.12.90___10___0___0">#REF!</definedName>
    <definedName name="Поправочные_коэффициенты_по_письму_Госстроя_от_25.12.90___10___0___0___0" localSheetId="0">#REF!</definedName>
    <definedName name="Поправочные_коэффициенты_по_письму_Госстроя_от_25.12.90___10___0___0___0">#REF!</definedName>
    <definedName name="Поправочные_коэффициенты_по_письму_Госстроя_от_25.12.90___10___0___1">NA()</definedName>
    <definedName name="Поправочные_коэффициенты_по_письму_Госстроя_от_25.12.90___10___0___5">NA()</definedName>
    <definedName name="Поправочные_коэффициенты_по_письму_Госстроя_от_25.12.90___10___0_1">NA()</definedName>
    <definedName name="Поправочные_коэффициенты_по_письму_Госстроя_от_25.12.90___10___0_3">NA()</definedName>
    <definedName name="Поправочные_коэффициенты_по_письму_Госстроя_от_25.12.90___10___0_5">NA()</definedName>
    <definedName name="Поправочные_коэффициенты_по_письму_Госстроя_от_25.12.90___10___2">NA()</definedName>
    <definedName name="Поправочные_коэффициенты_по_письму_Госстроя_от_25.12.90___10___4">NA()</definedName>
    <definedName name="Поправочные_коэффициенты_по_письму_Госстроя_от_25.12.90___10___5" localSheetId="0">#REF!</definedName>
    <definedName name="Поправочные_коэффициенты_по_письму_Госстроя_от_25.12.90___10___5">#REF!</definedName>
    <definedName name="Поправочные_коэффициенты_по_письму_Госстроя_от_25.12.90___10___6">NA()</definedName>
    <definedName name="Поправочные_коэффициенты_по_письму_Госстроя_от_25.12.90___10___8">NA()</definedName>
    <definedName name="Поправочные_коэффициенты_по_письму_Госстроя_от_25.12.90___10_1">NA()</definedName>
    <definedName name="Поправочные_коэффициенты_по_письму_Госстроя_от_25.12.90___10_3" localSheetId="0">#REF!</definedName>
    <definedName name="Поправочные_коэффициенты_по_письму_Госстроя_от_25.12.90___10_3">#REF!</definedName>
    <definedName name="Поправочные_коэффициенты_по_письму_Госстроя_от_25.12.90___10_5" localSheetId="0">#REF!</definedName>
    <definedName name="Поправочные_коэффициенты_по_письму_Госстроя_от_25.12.90___10_5">#REF!</definedName>
    <definedName name="Поправочные_коэффициенты_по_письму_Госстроя_от_25.12.90___11" localSheetId="0">#REF!</definedName>
    <definedName name="Поправочные_коэффициенты_по_письму_Госстроя_от_25.12.90___11">#REF!</definedName>
    <definedName name="Поправочные_коэффициенты_по_письму_Госстроя_от_25.12.90___12">NA()</definedName>
    <definedName name="Поправочные_коэффициенты_по_письму_Госстроя_от_25.12.90___2" localSheetId="0">#REF!</definedName>
    <definedName name="Поправочные_коэффициенты_по_письму_Госстроя_от_25.12.90___2">#REF!</definedName>
    <definedName name="Поправочные_коэффициенты_по_письму_Госстроя_от_25.12.90___2___0" localSheetId="0">#REF!</definedName>
    <definedName name="Поправочные_коэффициенты_по_письму_Госстроя_от_25.12.90___2___0">#REF!</definedName>
    <definedName name="Поправочные_коэффициенты_по_письму_Госстроя_от_25.12.90___2___0___0" localSheetId="0">#REF!</definedName>
    <definedName name="Поправочные_коэффициенты_по_письму_Госстроя_от_25.12.90___2___0___0">#REF!</definedName>
    <definedName name="Поправочные_коэффициенты_по_письму_Госстроя_от_25.12.90___2___0___0___0">#REF!</definedName>
    <definedName name="Поправочные_коэффициенты_по_письму_Госстроя_от_25.12.90___2___0___0___0___0">#REF!</definedName>
    <definedName name="Поправочные_коэффициенты_по_письму_Госстроя_от_25.12.90___2___0___0___1">#REF!</definedName>
    <definedName name="Поправочные_коэффициенты_по_письму_Госстроя_от_25.12.90___2___0___0___5">#REF!</definedName>
    <definedName name="Поправочные_коэффициенты_по_письму_Госстроя_от_25.12.90___2___0___0_1">#REF!</definedName>
    <definedName name="Поправочные_коэффициенты_по_письму_Госстроя_от_25.12.90___2___0___0_5">#REF!</definedName>
    <definedName name="Поправочные_коэффициенты_по_письму_Госстроя_от_25.12.90___2___0___1">#REF!</definedName>
    <definedName name="Поправочные_коэффициенты_по_письму_Госстроя_от_25.12.90___2___0___5">#REF!</definedName>
    <definedName name="Поправочные_коэффициенты_по_письму_Госстроя_от_25.12.90___2___0_1">#REF!</definedName>
    <definedName name="Поправочные_коэффициенты_по_письму_Госстроя_от_25.12.90___2___0_3">#REF!</definedName>
    <definedName name="Поправочные_коэффициенты_по_письму_Госстроя_от_25.12.90___2___0_5">#REF!</definedName>
    <definedName name="Поправочные_коэффициенты_по_письму_Госстроя_от_25.12.90___2___1">#REF!</definedName>
    <definedName name="Поправочные_коэффициенты_по_письму_Госстроя_от_25.12.90___2___10">#REF!</definedName>
    <definedName name="Поправочные_коэффициенты_по_письму_Госстроя_от_25.12.90___2___2">#REF!</definedName>
    <definedName name="Поправочные_коэффициенты_по_письму_Госстроя_от_25.12.90___2___3">#REF!</definedName>
    <definedName name="Поправочные_коэффициенты_по_письму_Госстроя_от_25.12.90___2___4">#REF!</definedName>
    <definedName name="Поправочные_коэффициенты_по_письму_Госстроя_от_25.12.90___2___4___0">#REF!</definedName>
    <definedName name="Поправочные_коэффициенты_по_письму_Госстроя_от_25.12.90___2___4___5">#REF!</definedName>
    <definedName name="Поправочные_коэффициенты_по_письму_Госстроя_от_25.12.90___2___4_1">#REF!</definedName>
    <definedName name="Поправочные_коэффициенты_по_письму_Госстроя_от_25.12.90___2___4_3">#REF!</definedName>
    <definedName name="Поправочные_коэффициенты_по_письму_Госстроя_от_25.12.90___2___4_5">#REF!</definedName>
    <definedName name="Поправочные_коэффициенты_по_письму_Госстроя_от_25.12.90___2___5">#REF!</definedName>
    <definedName name="Поправочные_коэффициенты_по_письму_Госстроя_от_25.12.90___2___6">#REF!</definedName>
    <definedName name="Поправочные_коэффициенты_по_письму_Госстроя_от_25.12.90___2___8">#REF!</definedName>
    <definedName name="Поправочные_коэффициенты_по_письму_Госстроя_от_25.12.90___2_1">#REF!</definedName>
    <definedName name="Поправочные_коэффициенты_по_письму_Госстроя_от_25.12.90___2_3">#REF!</definedName>
    <definedName name="Поправочные_коэффициенты_по_письму_Госстроя_от_25.12.90___2_5">#REF!</definedName>
    <definedName name="Поправочные_коэффициенты_по_письму_Госстроя_от_25.12.90___3">#REF!</definedName>
    <definedName name="Поправочные_коэффициенты_по_письму_Госстроя_от_25.12.90___3___0">#REF!</definedName>
    <definedName name="Поправочные_коэффициенты_по_письму_Госстроя_от_25.12.90___3___0___0">#REF!</definedName>
    <definedName name="Поправочные_коэффициенты_по_письму_Госстроя_от_25.12.90___3___0___0___0">#REF!</definedName>
    <definedName name="Поправочные_коэффициенты_по_письму_Госстроя_от_25.12.90___3___0___0___1">#REF!</definedName>
    <definedName name="Поправочные_коэффициенты_по_письму_Госстроя_от_25.12.90___3___0___0___5">NA()</definedName>
    <definedName name="Поправочные_коэффициенты_по_письму_Госстроя_от_25.12.90___3___0___0_1" localSheetId="0">#REF!</definedName>
    <definedName name="Поправочные_коэффициенты_по_письму_Госстроя_от_25.12.90___3___0___0_1">#REF!</definedName>
    <definedName name="Поправочные_коэффициенты_по_письму_Госстроя_от_25.12.90___3___0___0_5">NA()</definedName>
    <definedName name="Поправочные_коэффициенты_по_письму_Госстроя_от_25.12.90___3___0___1" localSheetId="0">#REF!</definedName>
    <definedName name="Поправочные_коэффициенты_по_письму_Госстроя_от_25.12.90___3___0___1">#REF!</definedName>
    <definedName name="Поправочные_коэффициенты_по_письму_Госстроя_от_25.12.90___3___0___2" localSheetId="0">#REF!</definedName>
    <definedName name="Поправочные_коэффициенты_по_письму_Госстроя_от_25.12.90___3___0___2">#REF!</definedName>
    <definedName name="Поправочные_коэффициенты_по_письму_Госстроя_от_25.12.90___3___0___3">NA()</definedName>
    <definedName name="Поправочные_коэффициенты_по_письму_Госстроя_от_25.12.90___3___0___5" localSheetId="0">#REF!</definedName>
    <definedName name="Поправочные_коэффициенты_по_письму_Госстроя_от_25.12.90___3___0___5">#REF!</definedName>
    <definedName name="Поправочные_коэффициенты_по_письму_Госстроя_от_25.12.90___3___0_1" localSheetId="0">#REF!</definedName>
    <definedName name="Поправочные_коэффициенты_по_письму_Госстроя_от_25.12.90___3___0_1">#REF!</definedName>
    <definedName name="Поправочные_коэффициенты_по_письму_Госстроя_от_25.12.90___3___0_3" localSheetId="0">#REF!</definedName>
    <definedName name="Поправочные_коэффициенты_по_письму_Госстроя_от_25.12.90___3___0_3">#REF!</definedName>
    <definedName name="Поправочные_коэффициенты_по_письму_Госстроя_от_25.12.90___3___0_5">#REF!</definedName>
    <definedName name="Поправочные_коэффициенты_по_письму_Госстроя_от_25.12.90___3___2">#REF!</definedName>
    <definedName name="Поправочные_коэффициенты_по_письму_Госстроя_от_25.12.90___3___3">#REF!</definedName>
    <definedName name="Поправочные_коэффициенты_по_письму_Госстроя_от_25.12.90___3___5">#REF!</definedName>
    <definedName name="Поправочные_коэффициенты_по_письму_Госстроя_от_25.12.90___3_1">#REF!</definedName>
    <definedName name="Поправочные_коэффициенты_по_письму_Госстроя_от_25.12.90___3_3">NA()</definedName>
    <definedName name="Поправочные_коэффициенты_по_письму_Госстроя_от_25.12.90___3_5" localSheetId="0">#REF!</definedName>
    <definedName name="Поправочные_коэффициенты_по_письму_Госстроя_от_25.12.90___3_5">#REF!</definedName>
    <definedName name="Поправочные_коэффициенты_по_письму_Госстроя_от_25.12.90___4" localSheetId="0">#REF!</definedName>
    <definedName name="Поправочные_коэффициенты_по_письму_Госстроя_от_25.12.90___4">#REF!</definedName>
    <definedName name="Поправочные_коэффициенты_по_письму_Госстроя_от_25.12.90___4___0" localSheetId="0">#REF!</definedName>
    <definedName name="Поправочные_коэффициенты_по_письму_Госстроя_от_25.12.90___4___0">#REF!</definedName>
    <definedName name="Поправочные_коэффициенты_по_письму_Госстроя_от_25.12.90___4___0___0">#REF!</definedName>
    <definedName name="Поправочные_коэффициенты_по_письму_Госстроя_от_25.12.90___4___0___0___0">#REF!</definedName>
    <definedName name="Поправочные_коэффициенты_по_письму_Госстроя_от_25.12.90___4___0___0___0___0">#REF!</definedName>
    <definedName name="Поправочные_коэффициенты_по_письму_Госстроя_от_25.12.90___4___0___0___1">#REF!</definedName>
    <definedName name="Поправочные_коэффициенты_по_письму_Госстроя_от_25.12.90___4___0___0___5">#REF!</definedName>
    <definedName name="Поправочные_коэффициенты_по_письму_Госстроя_от_25.12.90___4___0___0_1">#REF!</definedName>
    <definedName name="Поправочные_коэффициенты_по_письму_Госстроя_от_25.12.90___4___0___0_5">#REF!</definedName>
    <definedName name="Поправочные_коэффициенты_по_письму_Госстроя_от_25.12.90___4___0___1">#REF!</definedName>
    <definedName name="Поправочные_коэффициенты_по_письму_Госстроя_от_25.12.90___4___0___2">#REF!</definedName>
    <definedName name="Поправочные_коэффициенты_по_письму_Госстроя_от_25.12.90___4___0___4">#REF!</definedName>
    <definedName name="Поправочные_коэффициенты_по_письму_Госстроя_от_25.12.90___4___0___5">NA()</definedName>
    <definedName name="Поправочные_коэффициенты_по_письму_Госстроя_от_25.12.90___4___0_1" localSheetId="0">#REF!</definedName>
    <definedName name="Поправочные_коэффициенты_по_письму_Госстроя_от_25.12.90___4___0_1">#REF!</definedName>
    <definedName name="Поправочные_коэффициенты_по_письму_Госстроя_от_25.12.90___4___0_3">NA()</definedName>
    <definedName name="Поправочные_коэффициенты_по_письму_Госстроя_от_25.12.90___4___0_5">NA()</definedName>
    <definedName name="Поправочные_коэффициенты_по_письму_Госстроя_от_25.12.90___4___1">NA()</definedName>
    <definedName name="Поправочные_коэффициенты_по_письму_Госстроя_от_25.12.90___4___10" localSheetId="0">#REF!</definedName>
    <definedName name="Поправочные_коэффициенты_по_письму_Госстроя_от_25.12.90___4___10">#REF!</definedName>
    <definedName name="Поправочные_коэффициенты_по_письму_Госстроя_от_25.12.90___4___2" localSheetId="0">#REF!</definedName>
    <definedName name="Поправочные_коэффициенты_по_письму_Госстроя_от_25.12.90___4___2">#REF!</definedName>
    <definedName name="Поправочные_коэффициенты_по_письму_Госстроя_от_25.12.90___4___3" localSheetId="0">#REF!</definedName>
    <definedName name="Поправочные_коэффициенты_по_письму_Госстроя_от_25.12.90___4___3">#REF!</definedName>
    <definedName name="Поправочные_коэффициенты_по_письму_Госстроя_от_25.12.90___4___3___0">#REF!</definedName>
    <definedName name="Поправочные_коэффициенты_по_письму_Госстроя_от_25.12.90___4___3___0___0">#REF!</definedName>
    <definedName name="Поправочные_коэффициенты_по_письму_Госстроя_от_25.12.90___4___3___5">#REF!</definedName>
    <definedName name="Поправочные_коэффициенты_по_письму_Госстроя_от_25.12.90___4___3_1">#REF!</definedName>
    <definedName name="Поправочные_коэффициенты_по_письму_Госстроя_от_25.12.90___4___3_5">#REF!</definedName>
    <definedName name="Поправочные_коэффициенты_по_письму_Госстроя_от_25.12.90___4___4">#REF!</definedName>
    <definedName name="Поправочные_коэффициенты_по_письму_Госстроя_от_25.12.90___4___5">#REF!</definedName>
    <definedName name="Поправочные_коэффициенты_по_письму_Госстроя_от_25.12.90___4___6">#REF!</definedName>
    <definedName name="Поправочные_коэффициенты_по_письму_Госстроя_от_25.12.90___4___8">#REF!</definedName>
    <definedName name="Поправочные_коэффициенты_по_письму_Госстроя_от_25.12.90___4_1">NA()</definedName>
    <definedName name="Поправочные_коэффициенты_по_письму_Госстроя_от_25.12.90___4_3" localSheetId="0">#REF!</definedName>
    <definedName name="Поправочные_коэффициенты_по_письму_Госстроя_от_25.12.90___4_3">#REF!</definedName>
    <definedName name="Поправочные_коэффициенты_по_письму_Госстроя_от_25.12.90___4_5" localSheetId="0">#REF!</definedName>
    <definedName name="Поправочные_коэффициенты_по_письму_Госстроя_от_25.12.90___4_5">#REF!</definedName>
    <definedName name="Поправочные_коэффициенты_по_письму_Госстроя_от_25.12.90___5" localSheetId="0">#REF!</definedName>
    <definedName name="Поправочные_коэффициенты_по_письму_Госстроя_от_25.12.90___5">#REF!</definedName>
    <definedName name="Поправочные_коэффициенты_по_письму_Госстроя_от_25.12.90___5___0">#REF!</definedName>
    <definedName name="Поправочные_коэффициенты_по_письму_Госстроя_от_25.12.90___5___0___0">#REF!</definedName>
    <definedName name="Поправочные_коэффициенты_по_письму_Госстроя_от_25.12.90___5___0___0___0">#REF!</definedName>
    <definedName name="Поправочные_коэффициенты_по_письму_Госстроя_от_25.12.90___5___0___0___0___0">#REF!</definedName>
    <definedName name="Поправочные_коэффициенты_по_письму_Госстроя_от_25.12.90___5___0___1">#REF!</definedName>
    <definedName name="Поправочные_коэффициенты_по_письму_Госстроя_от_25.12.90___5___0___5">#REF!</definedName>
    <definedName name="Поправочные_коэффициенты_по_письму_Госстроя_от_25.12.90___5___0_1">#REF!</definedName>
    <definedName name="Поправочные_коэффициенты_по_письму_Госстроя_от_25.12.90___5___0_3">#REF!</definedName>
    <definedName name="Поправочные_коэффициенты_по_письму_Госстроя_от_25.12.90___5___0_5">#REF!</definedName>
    <definedName name="Поправочные_коэффициенты_по_письму_Госстроя_от_25.12.90___5___1">#REF!</definedName>
    <definedName name="Поправочные_коэффициенты_по_письму_Госстроя_от_25.12.90___5___5">NA()</definedName>
    <definedName name="Поправочные_коэффициенты_по_письму_Госстроя_от_25.12.90___5_1" localSheetId="0">#REF!</definedName>
    <definedName name="Поправочные_коэффициенты_по_письму_Госстроя_от_25.12.90___5_1">#REF!</definedName>
    <definedName name="Поправочные_коэффициенты_по_письму_Госстроя_от_25.12.90___5_3">NA()</definedName>
    <definedName name="Поправочные_коэффициенты_по_письму_Госстроя_от_25.12.90___5_5">NA()</definedName>
    <definedName name="Поправочные_коэффициенты_по_письму_Госстроя_от_25.12.90___6" localSheetId="0">#REF!</definedName>
    <definedName name="Поправочные_коэффициенты_по_письму_Госстроя_от_25.12.90___6">#REF!</definedName>
    <definedName name="Поправочные_коэффициенты_по_письму_Госстроя_от_25.12.90___6___0" localSheetId="0">#REF!</definedName>
    <definedName name="Поправочные_коэффициенты_по_письму_Госстроя_от_25.12.90___6___0">#REF!</definedName>
    <definedName name="Поправочные_коэффициенты_по_письму_Госстроя_от_25.12.90___6___0___0" localSheetId="0">#REF!</definedName>
    <definedName name="Поправочные_коэффициенты_по_письму_Госстроя_от_25.12.90___6___0___0">#REF!</definedName>
    <definedName name="Поправочные_коэффициенты_по_письму_Госстроя_от_25.12.90___6___0___0___0">#REF!</definedName>
    <definedName name="Поправочные_коэффициенты_по_письму_Госстроя_от_25.12.90___6___0___0___0___0">#REF!</definedName>
    <definedName name="Поправочные_коэффициенты_по_письму_Госстроя_от_25.12.90___6___0___1">#REF!</definedName>
    <definedName name="Поправочные_коэффициенты_по_письму_Госстроя_от_25.12.90___6___0___5">#REF!</definedName>
    <definedName name="Поправочные_коэффициенты_по_письму_Госстроя_от_25.12.90___6___0_1">#REF!</definedName>
    <definedName name="Поправочные_коэффициенты_по_письму_Госстроя_от_25.12.90___6___0_3">#REF!</definedName>
    <definedName name="Поправочные_коэффициенты_по_письму_Госстроя_от_25.12.90___6___0_5">#REF!</definedName>
    <definedName name="Поправочные_коэффициенты_по_письму_Госстроя_от_25.12.90___6___10">#REF!</definedName>
    <definedName name="Поправочные_коэффициенты_по_письму_Госстроя_от_25.12.90___6___2">#REF!</definedName>
    <definedName name="Поправочные_коэффициенты_по_письму_Госстроя_от_25.12.90___6___4">#REF!</definedName>
    <definedName name="Поправочные_коэффициенты_по_письму_Госстроя_от_25.12.90___6___5">NA()</definedName>
    <definedName name="Поправочные_коэффициенты_по_письму_Госстроя_от_25.12.90___6___6" localSheetId="0">#REF!</definedName>
    <definedName name="Поправочные_коэффициенты_по_письму_Госстроя_от_25.12.90___6___6">#REF!</definedName>
    <definedName name="Поправочные_коэффициенты_по_письму_Госстроя_от_25.12.90___6___8" localSheetId="0">#REF!</definedName>
    <definedName name="Поправочные_коэффициенты_по_письму_Госстроя_от_25.12.90___6___8">#REF!</definedName>
    <definedName name="Поправочные_коэффициенты_по_письму_Госстроя_от_25.12.90___6_1" localSheetId="0">#REF!</definedName>
    <definedName name="Поправочные_коэффициенты_по_письму_Госстроя_от_25.12.90___6_1">#REF!</definedName>
    <definedName name="Поправочные_коэффициенты_по_письму_Госстроя_от_25.12.90___6_3">#REF!</definedName>
    <definedName name="Поправочные_коэффициенты_по_письму_Госстроя_от_25.12.90___6_5">NA()</definedName>
    <definedName name="Поправочные_коэффициенты_по_письму_Госстроя_от_25.12.90___7" localSheetId="0">#REF!</definedName>
    <definedName name="Поправочные_коэффициенты_по_письму_Госстроя_от_25.12.90___7">#REF!</definedName>
    <definedName name="Поправочные_коэффициенты_по_письму_Госстроя_от_25.12.90___7___0" localSheetId="0">#REF!</definedName>
    <definedName name="Поправочные_коэффициенты_по_письму_Госстроя_от_25.12.90___7___0">#REF!</definedName>
    <definedName name="Поправочные_коэффициенты_по_письму_Госстроя_от_25.12.90___8" localSheetId="0">#REF!</definedName>
    <definedName name="Поправочные_коэффициенты_по_письму_Госстроя_от_25.12.90___8">#REF!</definedName>
    <definedName name="Поправочные_коэффициенты_по_письму_Госстроя_от_25.12.90___8___0">#REF!</definedName>
    <definedName name="Поправочные_коэффициенты_по_письму_Госстроя_от_25.12.90___8___0___0">#REF!</definedName>
    <definedName name="Поправочные_коэффициенты_по_письму_Госстроя_от_25.12.90___8___0___0___0">#REF!</definedName>
    <definedName name="Поправочные_коэффициенты_по_письму_Госстроя_от_25.12.90___8___0___0___0___0">#REF!</definedName>
    <definedName name="Поправочные_коэффициенты_по_письму_Госстроя_от_25.12.90___8___0___1">#REF!</definedName>
    <definedName name="Поправочные_коэффициенты_по_письму_Госстроя_от_25.12.90___8___0___5">#REF!</definedName>
    <definedName name="Поправочные_коэффициенты_по_письму_Госстроя_от_25.12.90___8___0_1">#REF!</definedName>
    <definedName name="Поправочные_коэффициенты_по_письму_Госстроя_от_25.12.90___8___0_3">#REF!</definedName>
    <definedName name="Поправочные_коэффициенты_по_письму_Госстроя_от_25.12.90___8___0_5">#REF!</definedName>
    <definedName name="Поправочные_коэффициенты_по_письму_Госстроя_от_25.12.90___8___10">#REF!</definedName>
    <definedName name="Поправочные_коэффициенты_по_письму_Госстроя_от_25.12.90___8___2">#REF!</definedName>
    <definedName name="Поправочные_коэффициенты_по_письму_Госстроя_от_25.12.90___8___4">#REF!</definedName>
    <definedName name="Поправочные_коэффициенты_по_письму_Госстроя_от_25.12.90___8___5">#REF!</definedName>
    <definedName name="Поправочные_коэффициенты_по_письму_Госстроя_от_25.12.90___8___6">#REF!</definedName>
    <definedName name="Поправочные_коэффициенты_по_письму_Госстроя_от_25.12.90___8___8">#REF!</definedName>
    <definedName name="Поправочные_коэффициенты_по_письму_Госстроя_от_25.12.90___8_1">#REF!</definedName>
    <definedName name="Поправочные_коэффициенты_по_письму_Госстроя_от_25.12.90___8_3">#REF!</definedName>
    <definedName name="Поправочные_коэффициенты_по_письму_Госстроя_от_25.12.90___8_5">#REF!</definedName>
    <definedName name="Поправочные_коэффициенты_по_письму_Госстроя_от_25.12.90___9">#REF!</definedName>
    <definedName name="Поправочные_коэффициенты_по_письму_Госстроя_от_25.12.90___9___0">#REF!</definedName>
    <definedName name="Поправочные_коэффициенты_по_письму_Госстроя_от_25.12.90___9___0___0">#REF!</definedName>
    <definedName name="Поправочные_коэффициенты_по_письму_Госстроя_от_25.12.90___9___0___0___0">#REF!</definedName>
    <definedName name="Поправочные_коэффициенты_по_письму_Госстроя_от_25.12.90___9___0___0___0___0">#REF!</definedName>
    <definedName name="Поправочные_коэффициенты_по_письму_Госстроя_от_25.12.90___9___0___5">#REF!</definedName>
    <definedName name="Поправочные_коэффициенты_по_письму_Госстроя_от_25.12.90___9___0_5">#REF!</definedName>
    <definedName name="Поправочные_коэффициенты_по_письму_Госстроя_от_25.12.90___9___5">#REF!</definedName>
    <definedName name="Поправочные_коэффициенты_по_письму_Госстроя_от_25.12.90___9_1">#REF!</definedName>
    <definedName name="Поправочные_коэффициенты_по_письму_Госстроя_от_25.12.90___9_3">#REF!</definedName>
    <definedName name="Поправочные_коэффициенты_по_письму_Госстроя_от_25.12.90___9_5">#REF!</definedName>
    <definedName name="Поправочные_коэффициенты_по_письму_Госстроя_от_25.12.90_1">#REF!</definedName>
    <definedName name="Поправочные_коэффициенты_по_письму_Госстроя_от_25.12.90_3">NA()</definedName>
    <definedName name="Поправочные_коэффициенты_по_письму_Госстроя_от_25.12.90_4">NA()</definedName>
    <definedName name="Поправочные_коэффициенты_по_письму_Госстроя_от_25.12.90_5">NA()</definedName>
    <definedName name="ПОС" localSheetId="0">#REF!</definedName>
    <definedName name="ПОС">#REF!</definedName>
    <definedName name="пробная" localSheetId="0">#REF!</definedName>
    <definedName name="пробная">#REF!</definedName>
    <definedName name="проценты">[9]база!$T:$T</definedName>
    <definedName name="Прочие_итого" localSheetId="0">#REF!</definedName>
    <definedName name="Прочие_итого">#REF!</definedName>
    <definedName name="пррпорп">[9]база!$Y:$Y</definedName>
    <definedName name="р">[19]база!$G:$G</definedName>
    <definedName name="Раздел" localSheetId="0">#REF!</definedName>
    <definedName name="Раздел">#REF!</definedName>
    <definedName name="Расчет" localSheetId="0">#REF!</definedName>
    <definedName name="Расчет">#REF!</definedName>
    <definedName name="Регулярная_часть" localSheetId="0">#REF!</definedName>
    <definedName name="Регулярная_часть">#REF!</definedName>
    <definedName name="Руководитель">#REF!</definedName>
    <definedName name="СИ">#REF!</definedName>
    <definedName name="см">#REF!</definedName>
    <definedName name="сметчикам">[17]база!$L:$L</definedName>
    <definedName name="Согласование" localSheetId="0">#REF!</definedName>
    <definedName name="Согласование">#REF!</definedName>
    <definedName name="Составил">'[4]ОДД (стр-во+экспл.)'!$B$89:$B$103</definedName>
    <definedName name="Составитель" localSheetId="0">#REF!</definedName>
    <definedName name="Составитель">#REF!</definedName>
    <definedName name="Составитель_сметы" localSheetId="0">#REF!</definedName>
    <definedName name="Составитель_сметы">#REF!</definedName>
    <definedName name="сроки">[5]Коэффициенты!$A:$A</definedName>
    <definedName name="стадия_П">[5]база!$J:$J</definedName>
    <definedName name="Стадия_проектирования" localSheetId="0">#REF!</definedName>
    <definedName name="Стадия_проектирования">#REF!</definedName>
    <definedName name="Стоимость" localSheetId="0">#REF!</definedName>
    <definedName name="Стоимость">#REF!</definedName>
    <definedName name="СтОф">OFFSET([23]шаблон!$E$3,0,0,COUNTA([23]шаблон!$E:$E)-2)</definedName>
    <definedName name="СтПр">OFFSET([23]шаблон!$G$3,0,0,COUNTA([23]шаблон!$G:$G)-2)</definedName>
    <definedName name="Строительная_полоса" localSheetId="0">#REF!</definedName>
    <definedName name="Строительная_полоса">#REF!</definedName>
    <definedName name="Сургут">NA()</definedName>
    <definedName name="СЭОГ">[9]база!$T:$T</definedName>
    <definedName name="Табл.4.2">[14]БАЗА!$B$17:$B$24</definedName>
    <definedName name="Табл.4.2.">[14]БАЗА!$B$15:$B$16</definedName>
    <definedName name="табл3">[24]БАЗА!$B$47:$B$51</definedName>
    <definedName name="Таблица_3.2.1">[14]БАЗА!$B$26:$B$32</definedName>
    <definedName name="Таблица_3.2.2">[14]БАЗА!$B$34:$B$36</definedName>
    <definedName name="Таблица_3.2.3.1">[14]БАЗА!$B$38:$B$44</definedName>
    <definedName name="Таблица_3.2.3.2">[14]БАЗА!$B$47:$B$51</definedName>
    <definedName name="Таблица_3.2.3.23">[15]БАЗА!$B$47:$B$51</definedName>
    <definedName name="ТекДата">[25]информация!$B$8</definedName>
    <definedName name="Технический_директор" localSheetId="0">#REF!</definedName>
    <definedName name="Технический_директор">#REF!</definedName>
    <definedName name="топо" localSheetId="0">#REF!</definedName>
    <definedName name="топо">#REF!</definedName>
    <definedName name="ТС_дем." localSheetId="0">#REF!</definedName>
    <definedName name="ТС_дем.">#REF!</definedName>
    <definedName name="ТС_КАМЕРА">#REF!</definedName>
    <definedName name="ТС_констр.часть">#REF!</definedName>
    <definedName name="Участок">#REF!</definedName>
    <definedName name="Характеристика">#REF!</definedName>
    <definedName name="цена">#N/A</definedName>
    <definedName name="цена___0">NA()</definedName>
    <definedName name="цена___0___0" localSheetId="0">#REF!</definedName>
    <definedName name="цена___0___0">#REF!</definedName>
    <definedName name="цена___0___0___0" localSheetId="0">#REF!</definedName>
    <definedName name="цена___0___0___0">#REF!</definedName>
    <definedName name="цена___0___0___0___0" localSheetId="0">#REF!</definedName>
    <definedName name="цена___0___0___0___0">#REF!</definedName>
    <definedName name="цена___0___0___0___0___0">#REF!</definedName>
    <definedName name="цена___0___0___0___1">#REF!</definedName>
    <definedName name="цена___0___0___0___5">#REF!</definedName>
    <definedName name="цена___0___0___0_1">#REF!</definedName>
    <definedName name="цена___0___0___0_5">#REF!</definedName>
    <definedName name="цена___0___0___1">#REF!</definedName>
    <definedName name="цена___0___0___2">#REF!</definedName>
    <definedName name="цена___0___0___3">#REF!</definedName>
    <definedName name="цена___0___0___4">#REF!</definedName>
    <definedName name="цена___0___0___5">#REF!</definedName>
    <definedName name="цена___0___0_1">#REF!</definedName>
    <definedName name="цена___0___0_3">#REF!</definedName>
    <definedName name="цена___0___0_5">#REF!</definedName>
    <definedName name="цена___0___1">#REF!</definedName>
    <definedName name="цена___0___1___0">#REF!</definedName>
    <definedName name="цена___0___10">#REF!</definedName>
    <definedName name="цена___0___2">#REF!</definedName>
    <definedName name="цена___0___2___0">#REF!</definedName>
    <definedName name="цена___0___2___0___0">#REF!</definedName>
    <definedName name="цена___0___2___5">#REF!</definedName>
    <definedName name="цена___0___2_1">#REF!</definedName>
    <definedName name="цена___0___2_3">#REF!</definedName>
    <definedName name="цена___0___2_5">#REF!</definedName>
    <definedName name="цена___0___3">#REF!</definedName>
    <definedName name="цена___0___3___0">#REF!</definedName>
    <definedName name="цена___0___3___5">#REF!</definedName>
    <definedName name="цена___0___3_1">#REF!</definedName>
    <definedName name="цена___0___3_5">#REF!</definedName>
    <definedName name="цена___0___4">#REF!</definedName>
    <definedName name="цена___0___4___0">#REF!</definedName>
    <definedName name="цена___0___4___5">#REF!</definedName>
    <definedName name="цена___0___4_1">#REF!</definedName>
    <definedName name="цена___0___4_3">#REF!</definedName>
    <definedName name="цена___0___4_5">#REF!</definedName>
    <definedName name="цена___0___5">#REF!</definedName>
    <definedName name="цена___0___6">#REF!</definedName>
    <definedName name="цена___0___8">#REF!</definedName>
    <definedName name="цена___0_1">#REF!</definedName>
    <definedName name="цена___0_3">#REF!</definedName>
    <definedName name="цена___0_5">#REF!</definedName>
    <definedName name="цена___1">#REF!</definedName>
    <definedName name="цена___1___0">#REF!</definedName>
    <definedName name="цена___1___0___0">#REF!</definedName>
    <definedName name="цена___1___1">#REF!</definedName>
    <definedName name="цена___1___5">#REF!</definedName>
    <definedName name="цена___1_1">#REF!</definedName>
    <definedName name="цена___1_3">#REF!</definedName>
    <definedName name="цена___1_5">#REF!</definedName>
    <definedName name="цена___10">NA()</definedName>
    <definedName name="цена___10___0" localSheetId="0">#REF!</definedName>
    <definedName name="цена___10___0">#REF!</definedName>
    <definedName name="цена___10___0___0" localSheetId="0">#REF!</definedName>
    <definedName name="цена___10___0___0">#REF!</definedName>
    <definedName name="цена___10___0___0___0" localSheetId="0">#REF!</definedName>
    <definedName name="цена___10___0___0___0">#REF!</definedName>
    <definedName name="цена___10___0___1">NA()</definedName>
    <definedName name="цена___10___0___5">NA()</definedName>
    <definedName name="цена___10___0_1">NA()</definedName>
    <definedName name="цена___10___0_3">NA()</definedName>
    <definedName name="цена___10___0_5">NA()</definedName>
    <definedName name="цена___10___2">NA()</definedName>
    <definedName name="цена___10___4">NA()</definedName>
    <definedName name="цена___10___5" localSheetId="0">#REF!</definedName>
    <definedName name="цена___10___5">#REF!</definedName>
    <definedName name="цена___10___6">NA()</definedName>
    <definedName name="цена___10___8">NA()</definedName>
    <definedName name="цена___10_1">NA()</definedName>
    <definedName name="цена___10_3" localSheetId="0">#REF!</definedName>
    <definedName name="цена___10_3">#REF!</definedName>
    <definedName name="цена___10_5" localSheetId="0">#REF!</definedName>
    <definedName name="цена___10_5">#REF!</definedName>
    <definedName name="цена___11" localSheetId="0">#REF!</definedName>
    <definedName name="цена___11">#REF!</definedName>
    <definedName name="цена___12">NA()</definedName>
    <definedName name="цена___2" localSheetId="0">#REF!</definedName>
    <definedName name="цена___2">#REF!</definedName>
    <definedName name="цена___2___0" localSheetId="0">#REF!</definedName>
    <definedName name="цена___2___0">#REF!</definedName>
    <definedName name="цена___2___0___0" localSheetId="0">#REF!</definedName>
    <definedName name="цена___2___0___0">#REF!</definedName>
    <definedName name="цена___2___0___0___0">#REF!</definedName>
    <definedName name="цена___2___0___0___0___0">#REF!</definedName>
    <definedName name="цена___2___0___0___1">#REF!</definedName>
    <definedName name="цена___2___0___0___5">#REF!</definedName>
    <definedName name="цена___2___0___0_1">#REF!</definedName>
    <definedName name="цена___2___0___0_5">#REF!</definedName>
    <definedName name="цена___2___0___1">#REF!</definedName>
    <definedName name="цена___2___0___5">#REF!</definedName>
    <definedName name="цена___2___0_1">#REF!</definedName>
    <definedName name="цена___2___0_3">#REF!</definedName>
    <definedName name="цена___2___0_5">#REF!</definedName>
    <definedName name="цена___2___1">#REF!</definedName>
    <definedName name="цена___2___10">#REF!</definedName>
    <definedName name="цена___2___2">#REF!</definedName>
    <definedName name="цена___2___4">#REF!</definedName>
    <definedName name="цена___2___4___0">#REF!</definedName>
    <definedName name="цена___2___4___5">#REF!</definedName>
    <definedName name="цена___2___4_1">#REF!</definedName>
    <definedName name="цена___2___4_3">#REF!</definedName>
    <definedName name="цена___2___4_5">#REF!</definedName>
    <definedName name="цена___2___5">#REF!</definedName>
    <definedName name="цена___2___6">#REF!</definedName>
    <definedName name="цена___2___8">#REF!</definedName>
    <definedName name="цена___2_1">#REF!</definedName>
    <definedName name="цена___2_3">#REF!</definedName>
    <definedName name="цена___2_5">#REF!</definedName>
    <definedName name="цена___3">#REF!</definedName>
    <definedName name="цена___3___0">#REF!</definedName>
    <definedName name="цена___3___0___0">NA()</definedName>
    <definedName name="цена___3___0___0___0">NA()</definedName>
    <definedName name="цена___3___0___1">NA()</definedName>
    <definedName name="цена___3___0___5" localSheetId="0">#REF!</definedName>
    <definedName name="цена___3___0___5">#REF!</definedName>
    <definedName name="цена___3___0_1">NA()</definedName>
    <definedName name="цена___3___0_3" localSheetId="0">#REF!</definedName>
    <definedName name="цена___3___0_3">#REF!</definedName>
    <definedName name="цена___3___0_5" localSheetId="0">#REF!</definedName>
    <definedName name="цена___3___0_5">#REF!</definedName>
    <definedName name="цена___3___2" localSheetId="0">#REF!</definedName>
    <definedName name="цена___3___2">#REF!</definedName>
    <definedName name="цена___3___3">#REF!</definedName>
    <definedName name="цена___3___5">#REF!</definedName>
    <definedName name="цена___3_1">#REF!</definedName>
    <definedName name="цена___3_3">NA()</definedName>
    <definedName name="цена___3_5" localSheetId="0">#REF!</definedName>
    <definedName name="цена___3_5">#REF!</definedName>
    <definedName name="цена___4" localSheetId="0">#REF!</definedName>
    <definedName name="цена___4">#REF!</definedName>
    <definedName name="цена___4___0" localSheetId="0">#REF!</definedName>
    <definedName name="цена___4___0">#REF!</definedName>
    <definedName name="цена___4___0___0">#REF!</definedName>
    <definedName name="цена___4___0___0___0">#REF!</definedName>
    <definedName name="цена___4___0___0___0___0">#REF!</definedName>
    <definedName name="цена___4___0___0___1">#REF!</definedName>
    <definedName name="цена___4___0___0___5">#REF!</definedName>
    <definedName name="цена___4___0___0_1">#REF!</definedName>
    <definedName name="цена___4___0___0_5">#REF!</definedName>
    <definedName name="цена___4___0___1">#REF!</definedName>
    <definedName name="цена___4___0___5">NA()</definedName>
    <definedName name="цена___4___0_1" localSheetId="0">#REF!</definedName>
    <definedName name="цена___4___0_1">#REF!</definedName>
    <definedName name="цена___4___0_3" localSheetId="0">#REF!</definedName>
    <definedName name="цена___4___0_3">#REF!</definedName>
    <definedName name="цена___4___0_5">NA()</definedName>
    <definedName name="цена___4___1" localSheetId="0">#REF!</definedName>
    <definedName name="цена___4___1">#REF!</definedName>
    <definedName name="цена___4___10" localSheetId="0">#REF!</definedName>
    <definedName name="цена___4___10">#REF!</definedName>
    <definedName name="цена___4___2" localSheetId="0">#REF!</definedName>
    <definedName name="цена___4___2">#REF!</definedName>
    <definedName name="цена___4___3">#REF!</definedName>
    <definedName name="цена___4___4">#REF!</definedName>
    <definedName name="цена___4___5">#REF!</definedName>
    <definedName name="цена___4___6">#REF!</definedName>
    <definedName name="цена___4___8">#REF!</definedName>
    <definedName name="цена___4_1">#REF!</definedName>
    <definedName name="цена___4_3">#REF!</definedName>
    <definedName name="цена___4_5">#REF!</definedName>
    <definedName name="цена___5">#REF!</definedName>
    <definedName name="цена___5___0">#REF!</definedName>
    <definedName name="цена___5___0___0">#REF!</definedName>
    <definedName name="цена___5___0___0___0">#REF!</definedName>
    <definedName name="цена___5___0___0___0___0">#REF!</definedName>
    <definedName name="цена___5___0___1">#REF!</definedName>
    <definedName name="цена___5___0___5">#REF!</definedName>
    <definedName name="цена___5___0_1">#REF!</definedName>
    <definedName name="цена___5___0_3">#REF!</definedName>
    <definedName name="цена___5___0_5">#REF!</definedName>
    <definedName name="цена___5___1">#REF!</definedName>
    <definedName name="цена___5___5">NA()</definedName>
    <definedName name="цена___5_1" localSheetId="0">#REF!</definedName>
    <definedName name="цена___5_1">#REF!</definedName>
    <definedName name="цена___5_3">NA()</definedName>
    <definedName name="цена___5_5">NA()</definedName>
    <definedName name="цена___6" localSheetId="0">#REF!</definedName>
    <definedName name="цена___6">#REF!</definedName>
    <definedName name="цена___6___0" localSheetId="0">#REF!</definedName>
    <definedName name="цена___6___0">#REF!</definedName>
    <definedName name="цена___6___0___0" localSheetId="0">#REF!</definedName>
    <definedName name="цена___6___0___0">#REF!</definedName>
    <definedName name="цена___6___0___0___0">#REF!</definedName>
    <definedName name="цена___6___0___0___0___0">#REF!</definedName>
    <definedName name="цена___6___0___1">#REF!</definedName>
    <definedName name="цена___6___0___5">#REF!</definedName>
    <definedName name="цена___6___0_1">#REF!</definedName>
    <definedName name="цена___6___0_3">#REF!</definedName>
    <definedName name="цена___6___0_5">#REF!</definedName>
    <definedName name="цена___6___10">#REF!</definedName>
    <definedName name="цена___6___2">#REF!</definedName>
    <definedName name="цена___6___4">#REF!</definedName>
    <definedName name="цена___6___5">NA()</definedName>
    <definedName name="цена___6___6" localSheetId="0">#REF!</definedName>
    <definedName name="цена___6___6">#REF!</definedName>
    <definedName name="цена___6___8" localSheetId="0">#REF!</definedName>
    <definedName name="цена___6___8">#REF!</definedName>
    <definedName name="цена___6_1" localSheetId="0">#REF!</definedName>
    <definedName name="цена___6_1">#REF!</definedName>
    <definedName name="цена___6_3">#REF!</definedName>
    <definedName name="цена___6_5">NA()</definedName>
    <definedName name="цена___7" localSheetId="0">#REF!</definedName>
    <definedName name="цена___7">#REF!</definedName>
    <definedName name="цена___8" localSheetId="0">#REF!</definedName>
    <definedName name="цена___8">#REF!</definedName>
    <definedName name="цена___8___0" localSheetId="0">#REF!</definedName>
    <definedName name="цена___8___0">#REF!</definedName>
    <definedName name="цена___8___0___0">#REF!</definedName>
    <definedName name="цена___8___0___0___0">#REF!</definedName>
    <definedName name="цена___8___0___0___0___0">#REF!</definedName>
    <definedName name="цена___8___0___1">#REF!</definedName>
    <definedName name="цена___8___0___5">#REF!</definedName>
    <definedName name="цена___8___0_1">#REF!</definedName>
    <definedName name="цена___8___0_3">#REF!</definedName>
    <definedName name="цена___8___0_5">#REF!</definedName>
    <definedName name="цена___8___10">#REF!</definedName>
    <definedName name="цена___8___2">#REF!</definedName>
    <definedName name="цена___8___4">#REF!</definedName>
    <definedName name="цена___8___5">#REF!</definedName>
    <definedName name="цена___8___6">#REF!</definedName>
    <definedName name="цена___8___8">#REF!</definedName>
    <definedName name="цена___8_1">#REF!</definedName>
    <definedName name="цена___8_3">#REF!</definedName>
    <definedName name="цена___8_5">#REF!</definedName>
    <definedName name="цена___9">#REF!</definedName>
    <definedName name="цена___9___0">#REF!</definedName>
    <definedName name="цена___9___0___0">#REF!</definedName>
    <definedName name="цена___9___0___0___0">#REF!</definedName>
    <definedName name="цена___9___0___0___0___0">#REF!</definedName>
    <definedName name="цена___9___0___5">#REF!</definedName>
    <definedName name="цена___9___0_5">#REF!</definedName>
    <definedName name="цена___9___5">#REF!</definedName>
    <definedName name="цена___9_1">#REF!</definedName>
    <definedName name="цена___9_3">#REF!</definedName>
    <definedName name="цена___9_5">#REF!</definedName>
    <definedName name="цена_1">NA()</definedName>
    <definedName name="цена_3">NA()</definedName>
    <definedName name="цена_4">NA()</definedName>
    <definedName name="цена_5">NA()</definedName>
    <definedName name="цы" localSheetId="0">#REF!</definedName>
    <definedName name="цы">#REF!</definedName>
    <definedName name="Части_и_главы" localSheetId="0">#REF!</definedName>
    <definedName name="Части_и_главы">#REF!</definedName>
    <definedName name="Шапка" localSheetId="0">#REF!</definedName>
    <definedName name="Шапка">#REF!</definedName>
    <definedName name="Шапка2">#REF!</definedName>
    <definedName name="ъ">[13]база!$A:$A</definedName>
    <definedName name="эко" localSheetId="0">#REF!</definedName>
    <definedName name="эко">#REF!</definedName>
    <definedName name="эко___0" localSheetId="0">#REF!</definedName>
    <definedName name="эко___0">#REF!</definedName>
    <definedName name="эко_5" localSheetId="0">#REF!</definedName>
    <definedName name="эко_5">#REF!</definedName>
  </definedNames>
  <calcPr calcId="191029" refMode="R1C1" fullPrecision="0"/>
</workbook>
</file>

<file path=xl/calcChain.xml><?xml version="1.0" encoding="utf-8"?>
<calcChain xmlns="http://schemas.openxmlformats.org/spreadsheetml/2006/main">
  <c r="E26" i="42" l="1"/>
  <c r="I12" i="39" l="1"/>
  <c r="H13" i="39" s="1"/>
  <c r="P27" i="27"/>
  <c r="Q25" i="27" s="1"/>
  <c r="Q26" i="27" s="1"/>
  <c r="I12" i="40"/>
  <c r="H13" i="40" s="1"/>
  <c r="C17" i="44"/>
  <c r="C16" i="44"/>
  <c r="D20" i="39"/>
  <c r="D20" i="40"/>
  <c r="G25" i="44"/>
  <c r="D23" i="44"/>
  <c r="F23" i="44" s="1"/>
  <c r="F22" i="44"/>
  <c r="D22" i="44"/>
  <c r="D20" i="44"/>
  <c r="F20" i="44" s="1"/>
  <c r="D15" i="44"/>
  <c r="F15" i="44" s="1"/>
  <c r="C15" i="44"/>
  <c r="F10" i="44"/>
  <c r="F9" i="44"/>
  <c r="P25" i="27" l="1"/>
  <c r="P26" i="27" s="1"/>
  <c r="D10" i="14" l="1"/>
  <c r="D15" i="14"/>
  <c r="D12" i="14"/>
  <c r="A5" i="27"/>
  <c r="J17" i="27"/>
  <c r="E13" i="39"/>
  <c r="H10" i="27"/>
  <c r="H11" i="27" s="1"/>
  <c r="H13" i="27"/>
  <c r="J24" i="27" s="1"/>
  <c r="G25" i="42"/>
  <c r="M25" i="42" s="1"/>
  <c r="P25" i="42" s="1"/>
  <c r="E25" i="42"/>
  <c r="Q25" i="42"/>
  <c r="H14" i="42"/>
  <c r="J26" i="42" s="1"/>
  <c r="L6" i="27"/>
  <c r="E13" i="40"/>
  <c r="T27" i="42"/>
  <c r="J13" i="40" l="1"/>
  <c r="J13" i="39"/>
  <c r="F9" i="39"/>
  <c r="H9" i="39" s="1"/>
  <c r="B13" i="39" l="1"/>
  <c r="F9" i="40" l="1"/>
  <c r="E23" i="42" l="1"/>
  <c r="Q23" i="42"/>
  <c r="G23" i="42"/>
  <c r="M23" i="42" s="1"/>
  <c r="P23" i="42" s="1"/>
  <c r="D23" i="42"/>
  <c r="G22" i="27"/>
  <c r="M22" i="27" s="1"/>
  <c r="P22" i="27" s="1"/>
  <c r="E23" i="27"/>
  <c r="E24" i="27" s="1"/>
  <c r="E22" i="27"/>
  <c r="D22" i="27"/>
  <c r="Q22" i="27"/>
  <c r="D14" i="14"/>
  <c r="C14" i="14"/>
  <c r="G24" i="27"/>
  <c r="G23" i="27"/>
  <c r="T25" i="27"/>
  <c r="H9" i="43"/>
  <c r="D24" i="42"/>
  <c r="E24" i="42" l="1"/>
  <c r="G24" i="42"/>
  <c r="G26" i="42"/>
  <c r="D13" i="14" l="1"/>
  <c r="C13" i="14"/>
  <c r="T24" i="43"/>
  <c r="O23" i="43"/>
  <c r="G23" i="43"/>
  <c r="Q22" i="43"/>
  <c r="G22" i="43"/>
  <c r="M22" i="43" s="1"/>
  <c r="P22" i="43" s="1"/>
  <c r="E22" i="43"/>
  <c r="E23" i="43" s="1"/>
  <c r="D22" i="43"/>
  <c r="D23" i="43" s="1"/>
  <c r="J21" i="43"/>
  <c r="H21" i="43"/>
  <c r="F21" i="43"/>
  <c r="J20" i="43"/>
  <c r="Q20" i="43" s="1"/>
  <c r="G20" i="43"/>
  <c r="M20" i="43" s="1"/>
  <c r="P20" i="43" s="1"/>
  <c r="E20" i="43"/>
  <c r="J19" i="43"/>
  <c r="Q19" i="43" s="1"/>
  <c r="G19" i="43"/>
  <c r="E19" i="43"/>
  <c r="G18" i="43"/>
  <c r="E18" i="43"/>
  <c r="J17" i="43"/>
  <c r="H17" i="43"/>
  <c r="F17" i="43"/>
  <c r="G13" i="43"/>
  <c r="F13" i="43"/>
  <c r="C13" i="43"/>
  <c r="E12" i="43"/>
  <c r="D20" i="43" s="1"/>
  <c r="E10" i="43"/>
  <c r="D19" i="43" s="1"/>
  <c r="J18" i="43"/>
  <c r="Q18" i="43" s="1"/>
  <c r="E9" i="43"/>
  <c r="D18" i="43" s="1"/>
  <c r="B13" i="40"/>
  <c r="M19" i="43" l="1"/>
  <c r="P19" i="43" s="1"/>
  <c r="E11" i="43"/>
  <c r="M18" i="43"/>
  <c r="P18" i="43" s="1"/>
  <c r="Q23" i="43"/>
  <c r="M23" i="43"/>
  <c r="P23" i="43" s="1"/>
  <c r="Q24" i="43"/>
  <c r="E13" i="43"/>
  <c r="G20" i="27"/>
  <c r="E20" i="27"/>
  <c r="E19" i="27"/>
  <c r="G19" i="27"/>
  <c r="D19" i="27"/>
  <c r="E18" i="27"/>
  <c r="D18" i="27"/>
  <c r="G18" i="27"/>
  <c r="P24" i="43" l="1"/>
  <c r="Q25" i="43"/>
  <c r="R15" i="43"/>
  <c r="O26" i="42"/>
  <c r="Q26" i="42" s="1"/>
  <c r="M26" i="42"/>
  <c r="Q24" i="42"/>
  <c r="M24" i="42"/>
  <c r="P24" i="42" s="1"/>
  <c r="J22" i="42"/>
  <c r="H22" i="42"/>
  <c r="F22" i="42"/>
  <c r="J21" i="42"/>
  <c r="Q21" i="42" s="1"/>
  <c r="G21" i="42"/>
  <c r="E21" i="42"/>
  <c r="D21" i="42"/>
  <c r="J20" i="42"/>
  <c r="Q20" i="42" s="1"/>
  <c r="G20" i="42"/>
  <c r="E20" i="42"/>
  <c r="G19" i="42"/>
  <c r="E19" i="42"/>
  <c r="J18" i="42"/>
  <c r="H18" i="42"/>
  <c r="F18" i="42"/>
  <c r="D25" i="42"/>
  <c r="F13" i="42"/>
  <c r="F14" i="42" s="1"/>
  <c r="C13" i="42"/>
  <c r="C14" i="42" s="1"/>
  <c r="E12" i="42"/>
  <c r="E13" i="42" s="1"/>
  <c r="E14" i="42" s="1"/>
  <c r="E10" i="42"/>
  <c r="E11" i="42" s="1"/>
  <c r="H9" i="42"/>
  <c r="J19" i="42" s="1"/>
  <c r="Q19" i="42" s="1"/>
  <c r="E9" i="42"/>
  <c r="D19" i="42" s="1"/>
  <c r="P26" i="42" l="1"/>
  <c r="M21" i="42"/>
  <c r="P21" i="42" s="1"/>
  <c r="P25" i="43"/>
  <c r="R24" i="43"/>
  <c r="Q27" i="42"/>
  <c r="R16" i="42" s="1"/>
  <c r="M20" i="42"/>
  <c r="P20" i="42" s="1"/>
  <c r="M19" i="42"/>
  <c r="P19" i="42" s="1"/>
  <c r="D20" i="42"/>
  <c r="P27" i="42" l="1"/>
  <c r="P28" i="42" s="1"/>
  <c r="V24" i="43"/>
  <c r="S24" i="43"/>
  <c r="U24" i="43" s="1"/>
  <c r="Q28" i="42"/>
  <c r="F17" i="27"/>
  <c r="G20" i="41" l="1"/>
  <c r="G19" i="41"/>
  <c r="G18" i="41"/>
  <c r="J19" i="27" l="1"/>
  <c r="Q19" i="27" s="1"/>
  <c r="J18" i="27"/>
  <c r="H17" i="27"/>
  <c r="E10" i="27"/>
  <c r="E11" i="27" s="1"/>
  <c r="D20" i="27" s="1"/>
  <c r="E9" i="27"/>
  <c r="J20" i="27" l="1"/>
  <c r="M20" i="27" s="1"/>
  <c r="P20" i="27" s="1"/>
  <c r="M18" i="27"/>
  <c r="P18" i="27" s="1"/>
  <c r="M19" i="27"/>
  <c r="P19" i="27" s="1"/>
  <c r="Q18" i="27"/>
  <c r="Q20" i="27" l="1"/>
  <c r="F13" i="27" l="1"/>
  <c r="C13" i="27"/>
  <c r="A5" i="41" l="1"/>
  <c r="M13" i="14"/>
  <c r="P26" i="41"/>
  <c r="G13" i="27"/>
  <c r="D23" i="27" s="1"/>
  <c r="D24" i="27" s="1"/>
  <c r="T24" i="41"/>
  <c r="J21" i="27" l="1"/>
  <c r="H21" i="27"/>
  <c r="F21" i="27"/>
  <c r="E12" i="27"/>
  <c r="Q23" i="41"/>
  <c r="G23" i="41"/>
  <c r="M23" i="41" s="1"/>
  <c r="P23" i="41" s="1"/>
  <c r="F23" i="41"/>
  <c r="E23" i="41"/>
  <c r="D23" i="41"/>
  <c r="Q22" i="41"/>
  <c r="G22" i="41"/>
  <c r="M22" i="41" s="1"/>
  <c r="P22" i="41" s="1"/>
  <c r="E22" i="41"/>
  <c r="D22" i="41"/>
  <c r="J21" i="41"/>
  <c r="H21" i="41"/>
  <c r="F21" i="41"/>
  <c r="O19" i="41"/>
  <c r="O20" i="41" s="1"/>
  <c r="L19" i="41"/>
  <c r="L20" i="41" s="1"/>
  <c r="E19" i="41"/>
  <c r="J18" i="41"/>
  <c r="Q18" i="41" s="1"/>
  <c r="E18" i="41"/>
  <c r="J17" i="41"/>
  <c r="H17" i="41"/>
  <c r="F17" i="41"/>
  <c r="H10" i="41"/>
  <c r="H11" i="41" s="1"/>
  <c r="E10" i="41"/>
  <c r="E9" i="41"/>
  <c r="D18" i="41" l="1"/>
  <c r="E11" i="41"/>
  <c r="J19" i="41"/>
  <c r="Q19" i="41" s="1"/>
  <c r="Q24" i="41" s="1"/>
  <c r="R15" i="41" s="1"/>
  <c r="J20" i="41"/>
  <c r="E12" i="41"/>
  <c r="D19" i="41" s="1"/>
  <c r="E13" i="27"/>
  <c r="M18" i="41"/>
  <c r="P18" i="41" s="1"/>
  <c r="M19" i="41" l="1"/>
  <c r="P19" i="41" s="1"/>
  <c r="P24" i="41" s="1"/>
  <c r="M20" i="41"/>
  <c r="P20" i="41" s="1"/>
  <c r="Q20" i="41"/>
  <c r="E13" i="41"/>
  <c r="D20" i="41" s="1"/>
  <c r="Q25" i="41"/>
  <c r="P25" i="41" l="1"/>
  <c r="R24" i="41"/>
  <c r="U24" i="41" l="1"/>
  <c r="S24" i="41"/>
  <c r="H9" i="40"/>
  <c r="F13" i="40" s="1"/>
  <c r="G13" i="40"/>
  <c r="D13" i="40"/>
  <c r="A5" i="40"/>
  <c r="A5" i="39"/>
  <c r="G13" i="39"/>
  <c r="F13" i="39"/>
  <c r="D13" i="39"/>
  <c r="H14" i="40" l="1"/>
  <c r="H14" i="39"/>
  <c r="C20" i="39" s="1"/>
  <c r="B17" i="44" s="1"/>
  <c r="D17" i="44" s="1"/>
  <c r="F17" i="44" s="1"/>
  <c r="J14" i="40" l="1"/>
  <c r="C20" i="40"/>
  <c r="B16" i="44" s="1"/>
  <c r="D16" i="44" s="1"/>
  <c r="F16" i="44" s="1"/>
  <c r="J14" i="39"/>
  <c r="C21" i="39"/>
  <c r="E20" i="39"/>
  <c r="C21" i="40" l="1"/>
  <c r="E20" i="40"/>
  <c r="G20" i="39"/>
  <c r="G21" i="39" s="1"/>
  <c r="E21" i="39"/>
  <c r="C22" i="39"/>
  <c r="C23" i="39" s="1"/>
  <c r="G20" i="40" l="1"/>
  <c r="G21" i="40" s="1"/>
  <c r="E21" i="40"/>
  <c r="C22" i="40"/>
  <c r="C23" i="40" s="1"/>
  <c r="E22" i="39"/>
  <c r="E23" i="39" s="1"/>
  <c r="G22" i="39"/>
  <c r="G23" i="39" s="1"/>
  <c r="G22" i="40" l="1"/>
  <c r="G23" i="40" s="1"/>
  <c r="E22" i="40"/>
  <c r="E23" i="40" s="1"/>
  <c r="O24" i="27" l="1"/>
  <c r="F10" i="14" l="1"/>
  <c r="B14" i="33" l="1"/>
  <c r="D27" i="33" l="1"/>
  <c r="E29" i="33"/>
  <c r="G29" i="33" s="1"/>
  <c r="D28" i="33"/>
  <c r="E28" i="33" s="1"/>
  <c r="G28" i="33" s="1"/>
  <c r="E24" i="33"/>
  <c r="G24" i="33" l="1"/>
  <c r="G14" i="35" l="1"/>
  <c r="E14" i="35"/>
  <c r="F10" i="35"/>
  <c r="H10" i="35" s="1"/>
  <c r="F14" i="35" s="1"/>
  <c r="D10" i="35"/>
  <c r="D14" i="35"/>
  <c r="B13" i="35"/>
  <c r="A5" i="35" s="1"/>
  <c r="C34" i="35"/>
  <c r="C33" i="35"/>
  <c r="E27" i="35"/>
  <c r="G27" i="35" s="1"/>
  <c r="D26" i="35"/>
  <c r="C26" i="35"/>
  <c r="D25" i="35"/>
  <c r="C23" i="35"/>
  <c r="E23" i="35" s="1"/>
  <c r="E22" i="35"/>
  <c r="G22" i="35" s="1"/>
  <c r="G13" i="35"/>
  <c r="D13" i="35"/>
  <c r="E12" i="35"/>
  <c r="D12" i="35"/>
  <c r="F9" i="35"/>
  <c r="H9" i="35" s="1"/>
  <c r="F13" i="35" s="1"/>
  <c r="H13" i="35" s="1"/>
  <c r="E26" i="35" l="1"/>
  <c r="G26" i="35" s="1"/>
  <c r="H14" i="35"/>
  <c r="H15" i="35" s="1"/>
  <c r="I15" i="35" s="1"/>
  <c r="C25" i="35"/>
  <c r="E25" i="35" s="1"/>
  <c r="E24" i="35"/>
  <c r="G24" i="35" s="1"/>
  <c r="G23" i="35"/>
  <c r="G21" i="35" s="1"/>
  <c r="C21" i="35"/>
  <c r="E21" i="35"/>
  <c r="C28" i="35" l="1"/>
  <c r="E28" i="35"/>
  <c r="G25" i="35"/>
  <c r="G28" i="35" s="1"/>
  <c r="C29" i="35" l="1"/>
  <c r="C30" i="35" s="1"/>
  <c r="E29" i="35"/>
  <c r="E30" i="35" s="1"/>
  <c r="G29" i="35"/>
  <c r="G30" i="35" s="1"/>
  <c r="G15" i="33" l="1"/>
  <c r="G16" i="33" s="1"/>
  <c r="E15" i="33"/>
  <c r="E16" i="33" s="1"/>
  <c r="D15" i="33"/>
  <c r="D16" i="33" s="1"/>
  <c r="G14" i="33"/>
  <c r="G11" i="33"/>
  <c r="D11" i="33"/>
  <c r="F10" i="33"/>
  <c r="F11" i="33" s="1"/>
  <c r="D10" i="33"/>
  <c r="F9" i="33"/>
  <c r="E9" i="33"/>
  <c r="E10" i="33" s="1"/>
  <c r="H10" i="33" s="1"/>
  <c r="F15" i="33" s="1"/>
  <c r="H9" i="33" l="1"/>
  <c r="F14" i="33" s="1"/>
  <c r="H14" i="33" s="1"/>
  <c r="C27" i="33" s="1"/>
  <c r="H15" i="33"/>
  <c r="C25" i="33" s="1"/>
  <c r="E11" i="33"/>
  <c r="H11" i="33" s="1"/>
  <c r="F16" i="33" s="1"/>
  <c r="H16" i="33" s="1"/>
  <c r="C26" i="33" s="1"/>
  <c r="C23" i="33" l="1"/>
  <c r="C30" i="33" s="1"/>
  <c r="C31" i="33" s="1"/>
  <c r="C32" i="33" s="1"/>
  <c r="E25" i="33"/>
  <c r="E27" i="33"/>
  <c r="G27" i="33" s="1"/>
  <c r="H17" i="33"/>
  <c r="I17" i="33" s="1"/>
  <c r="E26" i="33" l="1"/>
  <c r="G26" i="33" s="1"/>
  <c r="G25" i="33"/>
  <c r="E23" i="33"/>
  <c r="E30" i="33" l="1"/>
  <c r="E31" i="33" s="1"/>
  <c r="E32" i="33" s="1"/>
  <c r="G23" i="33"/>
  <c r="G30" i="33" s="1"/>
  <c r="G31" i="33" s="1"/>
  <c r="G32" i="33" s="1"/>
  <c r="M24" i="27"/>
  <c r="P24" i="27" s="1"/>
  <c r="I10" i="14" l="1"/>
  <c r="N10" i="14" s="1"/>
  <c r="N11" i="14" s="1"/>
  <c r="K10" i="14" l="1"/>
  <c r="M10" i="14" s="1"/>
  <c r="M11" i="14" s="1"/>
  <c r="A5" i="14" l="1"/>
  <c r="Q24" i="27"/>
  <c r="Q23" i="27"/>
  <c r="R15" i="27" l="1"/>
  <c r="M23" i="27"/>
  <c r="P23" i="27" s="1"/>
  <c r="R25" i="27" l="1"/>
  <c r="B13" i="24"/>
  <c r="A6" i="24" l="1"/>
  <c r="G13" i="24"/>
  <c r="I12" i="24"/>
  <c r="F10" i="24"/>
  <c r="H10" i="24" s="1"/>
  <c r="F13" i="24" s="1"/>
  <c r="H13" i="24" l="1"/>
  <c r="H14" i="24" s="1"/>
  <c r="I14" i="24" s="1"/>
  <c r="A6" i="20" l="1"/>
  <c r="J11" i="20"/>
  <c r="C11" i="20"/>
  <c r="K11" i="20" s="1"/>
  <c r="L11" i="20" s="1"/>
  <c r="M12" i="14" l="1"/>
  <c r="N12" i="14"/>
  <c r="O11" i="14" l="1"/>
  <c r="R27" i="42" s="1"/>
  <c r="B11" i="44" l="1"/>
  <c r="B12" i="44"/>
  <c r="D12" i="44" s="1"/>
  <c r="F12" i="44" s="1"/>
  <c r="V25" i="27"/>
  <c r="D11" i="44" l="1"/>
  <c r="B13" i="44"/>
  <c r="S27" i="42"/>
  <c r="V27" i="42"/>
  <c r="S25" i="27"/>
  <c r="U25" i="27" s="1"/>
  <c r="B24" i="44"/>
  <c r="D24" i="44" s="1"/>
  <c r="F24" i="44" s="1"/>
  <c r="B25" i="44" l="1"/>
  <c r="F11" i="44"/>
  <c r="D13" i="44"/>
  <c r="D25" i="44" s="1"/>
  <c r="D27" i="44" s="1"/>
  <c r="D28" i="44" s="1"/>
  <c r="U27" i="42"/>
  <c r="S26" i="27"/>
  <c r="A5" i="33"/>
  <c r="F13" i="44" l="1"/>
  <c r="F25" i="44"/>
  <c r="B27" i="44"/>
  <c r="B28" i="44" s="1"/>
  <c r="F27" i="44" l="1"/>
  <c r="F28" i="44" s="1"/>
  <c r="H27" i="44"/>
  <c r="G27" i="44"/>
</calcChain>
</file>

<file path=xl/sharedStrings.xml><?xml version="1.0" encoding="utf-8"?>
<sst xmlns="http://schemas.openxmlformats.org/spreadsheetml/2006/main" count="584" uniqueCount="254">
  <si>
    <t>№ п/п</t>
  </si>
  <si>
    <t>№ норматива</t>
  </si>
  <si>
    <t xml:space="preserve">Поправочный коэффициент на стесненные условия труда </t>
  </si>
  <si>
    <t>Восстановление благоустройства</t>
  </si>
  <si>
    <t>Площадь, м2</t>
  </si>
  <si>
    <t>Вид работ</t>
  </si>
  <si>
    <t>Выполнение комплекса технологически и функционально связанных проектно-изыскательских и строительно-монтажных работ по объекту:</t>
  </si>
  <si>
    <t>Объект</t>
  </si>
  <si>
    <t>Стоимость  по заключению МГЭ без НДС и затрат заказчика, тыс. руб.</t>
  </si>
  <si>
    <t>Месяц расчета по ССР МГЭ</t>
  </si>
  <si>
    <t xml:space="preserve">Стоимость 1п.м. </t>
  </si>
  <si>
    <t>Объект-аналог</t>
  </si>
  <si>
    <t xml:space="preserve">Стоимость 1 п.м. по объектам-аналогам, тыс. руб. </t>
  </si>
  <si>
    <t>ИТОГО:</t>
  </si>
  <si>
    <t>А.Ю.Гордынов</t>
  </si>
  <si>
    <t>ИТОГО ПО БЛАГОУСТРОЙСТВУ</t>
  </si>
  <si>
    <t>м2</t>
  </si>
  <si>
    <t xml:space="preserve"> </t>
  </si>
  <si>
    <t>Ед. изм.</t>
  </si>
  <si>
    <t>100м2</t>
  </si>
  <si>
    <t>Площадь, приведенная к ед. измерения</t>
  </si>
  <si>
    <r>
      <t>Расходы в текущих ценах</t>
    </r>
    <r>
      <rPr>
        <b/>
        <sz val="12"/>
        <color rgb="FF000000"/>
        <rFont val="Times New Roman"/>
        <family val="1"/>
        <charset val="204"/>
      </rPr>
      <t xml:space="preserve"> СМР</t>
    </r>
    <r>
      <rPr>
        <sz val="12"/>
        <color rgb="FF000000"/>
        <rFont val="Times New Roman"/>
        <family val="1"/>
        <charset val="204"/>
      </rPr>
      <t>, тыс.руб.</t>
    </r>
  </si>
  <si>
    <r>
      <t>Расходы в текущих ценах</t>
    </r>
    <r>
      <rPr>
        <b/>
        <sz val="12"/>
        <color rgb="FF000000"/>
        <rFont val="Times New Roman"/>
        <family val="1"/>
        <charset val="204"/>
      </rPr>
      <t xml:space="preserve"> ПИР</t>
    </r>
    <r>
      <rPr>
        <sz val="12"/>
        <color rgb="FF000000"/>
        <rFont val="Times New Roman"/>
        <family val="1"/>
        <charset val="204"/>
      </rPr>
      <t>, тыс.руб.</t>
    </r>
  </si>
  <si>
    <t xml:space="preserve">Коэффициент перехода от цен базового района к уровню цен г. Москвы </t>
  </si>
  <si>
    <t>Ширина (ограждения), м:</t>
  </si>
  <si>
    <t>м</t>
  </si>
  <si>
    <t>Прокладка по НЦС:</t>
  </si>
  <si>
    <t xml:space="preserve">Месяц расчета </t>
  </si>
  <si>
    <t xml:space="preserve">Общая стоимость объекта  без НДС и затрат заказчика, тыс. руб. </t>
  </si>
  <si>
    <t xml:space="preserve">Приложение №   к договору №____________ </t>
  </si>
  <si>
    <t>от ___________________20___</t>
  </si>
  <si>
    <t xml:space="preserve">РАСЧЕТ СТОИМОСТИ </t>
  </si>
  <si>
    <t>Выполнение комплекса технологически и функционально связанных проектно-изыскательских и строительно-монтажных работ по строительству  объекта:</t>
  </si>
  <si>
    <t>РАЗРАБОТКА СПЕЦИАЛЬНЫХ ТЕХНИЧЕСКИХ УСЛОВИЙ ДЛЯ ПРОЕКТИРОВАНИЯ</t>
  </si>
  <si>
    <t>№</t>
  </si>
  <si>
    <t>Наименование объекта</t>
  </si>
  <si>
    <t>Базовая цена, тыс.руб</t>
  </si>
  <si>
    <t>Основание</t>
  </si>
  <si>
    <t>Коэф-т К1</t>
  </si>
  <si>
    <t>Обоснование</t>
  </si>
  <si>
    <t>Коэф-т К2</t>
  </si>
  <si>
    <t>Кср. 
(таб.4.1)</t>
  </si>
  <si>
    <t>Пкi
(К1*К2)</t>
  </si>
  <si>
    <t>Базовая стоимость, руб Ссту(б)=Цсту(б) х ПКi х Кср, руб.</t>
  </si>
  <si>
    <t>Текущая стоимость, руб без НДС</t>
  </si>
  <si>
    <t>Сборник «Разработка специальных технических условий для проектирования. МРР-9.6-17»</t>
  </si>
  <si>
    <t>Наружные инженерные коммуникации: требования к надежности и безопасности</t>
  </si>
  <si>
    <t>п.4 таб.5.1</t>
  </si>
  <si>
    <t xml:space="preserve"> п.1 таб.5.2</t>
  </si>
  <si>
    <t>пп.7.2 таб.5.3</t>
  </si>
  <si>
    <t>Наименование работ</t>
  </si>
  <si>
    <t>Протяженность трубопровода, м</t>
  </si>
  <si>
    <t>СМР</t>
  </si>
  <si>
    <t>Проектируемый объект</t>
  </si>
  <si>
    <t>Общая стоимость объекта  без НДС и затрат заказчика, тыс. руб.</t>
  </si>
  <si>
    <t>Авторский надзор</t>
  </si>
  <si>
    <t>"Вынос сетей водоснабжения по объекту:
"Технологическая часть ТПУ на станции  метро "Марьина Роща". Устройство участка проезда № 1135 от 2-й улицы Марьиной Рощи до Шереметьевского моста"</t>
  </si>
  <si>
    <t xml:space="preserve">СМР. ЛС№1 без ЗУ. Байпас (п.155-228,1) 
</t>
  </si>
  <si>
    <t xml:space="preserve"> Февраль 2023</t>
  </si>
  <si>
    <t>Объект-аналог на байпас Ду300мм</t>
  </si>
  <si>
    <t>Проектируемый объект Ду300мм</t>
  </si>
  <si>
    <t>1 кв. 2024</t>
  </si>
  <si>
    <t>Приложение к протоколу Н(М)ЦД</t>
  </si>
  <si>
    <t>Проектные работы</t>
  </si>
  <si>
    <t>Зона работ Д, мм</t>
  </si>
  <si>
    <t>РАСЧЕТ начальной (максимальной) цены договора</t>
  </si>
  <si>
    <t xml:space="preserve">Выполнение комплекса технологически и функционально связанных проектно-изыскательских и строительно-монтажных работ по объекту: </t>
  </si>
  <si>
    <t xml:space="preserve">Способ прокладки </t>
  </si>
  <si>
    <t>Протяженность, м</t>
  </si>
  <si>
    <t>Глубина прокладки, м</t>
  </si>
  <si>
    <t>№ норматива НЦС</t>
  </si>
  <si>
    <t>Наименование норматива НЦС</t>
  </si>
  <si>
    <t xml:space="preserve">Диаметр, 
мм   </t>
  </si>
  <si>
    <t xml:space="preserve">Глубина, 
м </t>
  </si>
  <si>
    <t>Ед. изм.,
 м</t>
  </si>
  <si>
    <r>
      <t xml:space="preserve">Норматив цены строительства на 01.01.2024 года, </t>
    </r>
    <r>
      <rPr>
        <b/>
        <sz val="12"/>
        <color rgb="FF000000"/>
        <rFont val="Times New Roman"/>
        <family val="1"/>
        <charset val="204"/>
      </rPr>
      <t>ПИР</t>
    </r>
    <r>
      <rPr>
        <sz val="12"/>
        <color rgb="FF000000"/>
        <rFont val="Times New Roman"/>
        <family val="1"/>
        <charset val="204"/>
      </rPr>
      <t>,
тыс. руб.</t>
    </r>
  </si>
  <si>
    <t>Протяженность трубопровода приведенная к ед. изм.</t>
  </si>
  <si>
    <t>Поправочный коэффициент на транспортировку грунта (коэф.ценообр.)</t>
  </si>
  <si>
    <t>Поправочный коэффициент на стесненные условия труда  (коэф.услож.)</t>
  </si>
  <si>
    <r>
      <t xml:space="preserve">Коэффициенты при прокладке трубопроводов
в 2 и более рядов (нитей) в одной траншее.
</t>
    </r>
    <r>
      <rPr>
        <b/>
        <sz val="12"/>
        <color rgb="FF000000"/>
        <rFont val="Times New Roman"/>
        <family val="1"/>
        <charset val="204"/>
      </rPr>
      <t xml:space="preserve"> Таблица 3</t>
    </r>
  </si>
  <si>
    <t>Коэффициент перехода от цен базового района к уровню цен г. Москвы (ценообр.)</t>
  </si>
  <si>
    <r>
      <t xml:space="preserve">Расходы в текущих ценах </t>
    </r>
    <r>
      <rPr>
        <b/>
        <sz val="12"/>
        <color rgb="FF000000"/>
        <rFont val="Times New Roman"/>
        <family val="1"/>
        <charset val="204"/>
      </rPr>
      <t>СМР</t>
    </r>
    <r>
      <rPr>
        <sz val="12"/>
        <color rgb="FF000000"/>
        <rFont val="Times New Roman"/>
        <family val="1"/>
        <charset val="204"/>
      </rPr>
      <t>, тыс. руб.</t>
    </r>
  </si>
  <si>
    <r>
      <t xml:space="preserve">Расходы в текущих ценах </t>
    </r>
    <r>
      <rPr>
        <b/>
        <sz val="12"/>
        <color rgb="FF000000"/>
        <rFont val="Times New Roman"/>
        <family val="1"/>
        <charset val="204"/>
      </rPr>
      <t>ПИР</t>
    </r>
    <r>
      <rPr>
        <sz val="12"/>
        <color rgb="FF000000"/>
        <rFont val="Times New Roman"/>
        <family val="1"/>
        <charset val="204"/>
      </rPr>
      <t>, тыс. руб.</t>
    </r>
  </si>
  <si>
    <t>Наименование</t>
  </si>
  <si>
    <t>ИТОГО</t>
  </si>
  <si>
    <t xml:space="preserve">НДС 20% </t>
  </si>
  <si>
    <t>ИТОГО с НДС</t>
  </si>
  <si>
    <t>№№</t>
  </si>
  <si>
    <t xml:space="preserve">Стоимость работ на основании расчёта по объекту- аналогу  </t>
  </si>
  <si>
    <t xml:space="preserve">Коэф-ты пересчета на текущий момент </t>
  </si>
  <si>
    <t xml:space="preserve">Стоимость работ на основании расчёта по объекту- аналогу на текущий момент </t>
  </si>
  <si>
    <t>Начальная (максимальная) цена договора, руб.</t>
  </si>
  <si>
    <t>- выполнение СМР</t>
  </si>
  <si>
    <t xml:space="preserve">Директор УКС АО "Мосводоканал" </t>
  </si>
  <si>
    <t>Итого:</t>
  </si>
  <si>
    <t>Приложение к Протоколу Н(М)ЦД</t>
  </si>
  <si>
    <t>га</t>
  </si>
  <si>
    <t>ПЭ</t>
  </si>
  <si>
    <t>Материал труб</t>
  </si>
  <si>
    <t>Диаметр,
 мм</t>
  </si>
  <si>
    <t>*-</t>
  </si>
  <si>
    <t>17-01-003-01</t>
  </si>
  <si>
    <t>Озеленение внутриквартальных проездов с площадью газонов 30%,  100м2</t>
  </si>
  <si>
    <t>Таблица 8</t>
  </si>
  <si>
    <t>Стоимость устройства футляров методом горизонтального направленного бурения</t>
  </si>
  <si>
    <t>L, м=</t>
  </si>
  <si>
    <t>Д, мм</t>
  </si>
  <si>
    <t>УВВ</t>
  </si>
  <si>
    <t xml:space="preserve"> Июнь 2022</t>
  </si>
  <si>
    <t>2кв. 2022</t>
  </si>
  <si>
    <t>Протяженность трубопровода, м /кол-во, шт.</t>
  </si>
  <si>
    <t xml:space="preserve"> Иной метод, предусмотренный законодательством» (Приказ Минстроя России от 21.08.2023 №604/пр.)</t>
  </si>
  <si>
    <t>Проектируемый объект*</t>
  </si>
  <si>
    <t>Без засыпки песком</t>
  </si>
  <si>
    <t xml:space="preserve"> Апрель 2022</t>
  </si>
  <si>
    <t>Тип колодца/ камеры</t>
  </si>
  <si>
    <t>Кол-во, шт.</t>
  </si>
  <si>
    <r>
      <t xml:space="preserve">Вынос сетей водоснабжения для объекта: "Жилые дома с инженерными сетями и благо-устройством территории по адресу: г. Москва,
район Бабушкинский, Осташковская ул., влд.9/2 (Осташковская ул., вл.9) (Северо-Восточный административный округ)"
</t>
    </r>
    <r>
      <rPr>
        <b/>
        <sz val="12"/>
        <color theme="1"/>
        <rFont val="Times New Roman"/>
        <family val="1"/>
        <charset val="204"/>
      </rPr>
      <t>МГЭ №77-1-1-3-055831-2022 от 08.08.2022</t>
    </r>
  </si>
  <si>
    <t>СМР строительство колодцев. 
ЛС№02-01-03</t>
  </si>
  <si>
    <t>ВК</t>
  </si>
  <si>
    <t>Проектируемый объект для расчета по НЦС</t>
  </si>
  <si>
    <t>Определение НМЦД: Иной метод, предусмотренный законодательством» (Приказ Минстроя России от 21.08.2023 №604/пр.)</t>
  </si>
  <si>
    <r>
      <t xml:space="preserve"> К</t>
    </r>
    <r>
      <rPr>
        <vertAlign val="subscript"/>
        <sz val="12"/>
        <rFont val="Times New Roman"/>
        <family val="1"/>
        <charset val="204"/>
      </rPr>
      <t xml:space="preserve">инфл. </t>
    </r>
    <r>
      <rPr>
        <sz val="12"/>
        <rFont val="Times New Roman"/>
        <family val="1"/>
        <charset val="204"/>
      </rPr>
      <t xml:space="preserve"> на период проектирования /                      выполнения работ </t>
    </r>
  </si>
  <si>
    <t>-выполнение ПИР, в том числе:</t>
  </si>
  <si>
    <t xml:space="preserve">                    Изыскательские работы</t>
  </si>
  <si>
    <t>:5,46*5,57</t>
  </si>
  <si>
    <t xml:space="preserve">                    Проектные работы</t>
  </si>
  <si>
    <t>:5,091*5,268</t>
  </si>
  <si>
    <t>- авторский надзор</t>
  </si>
  <si>
    <t>2,65% *Пр.р</t>
  </si>
  <si>
    <t>- прочие</t>
  </si>
  <si>
    <t>-оборудование</t>
  </si>
  <si>
    <t xml:space="preserve">К пересчета ПИР =    </t>
  </si>
  <si>
    <t xml:space="preserve">К пересчета Изыскательские работы =  </t>
  </si>
  <si>
    <t>Пересчет стоимости с 01.2019г. на 08.2024г. : К=1,4500</t>
  </si>
  <si>
    <t>ПИР. СМ№3, п.5</t>
  </si>
  <si>
    <t xml:space="preserve"> II кв. 2022</t>
  </si>
  <si>
    <t>ПИР
 на камеры/ колодцы</t>
  </si>
  <si>
    <t>СМР строительство камер/ колодцев</t>
  </si>
  <si>
    <r>
      <t xml:space="preserve"> К</t>
    </r>
    <r>
      <rPr>
        <vertAlign val="subscript"/>
        <sz val="14"/>
        <rFont val="Times New Roman"/>
        <family val="1"/>
        <charset val="204"/>
      </rPr>
      <t xml:space="preserve">инфл. </t>
    </r>
    <r>
      <rPr>
        <sz val="14"/>
        <rFont val="Times New Roman"/>
        <family val="1"/>
        <charset val="204"/>
      </rPr>
      <t xml:space="preserve"> на период проектирования /                      выполнения работ </t>
    </r>
  </si>
  <si>
    <r>
      <t xml:space="preserve">Вынос сетей канализации по объекту: "Жилой дом с приспособлением подземной автостоянки под защитноесооружение гражданской обороны – "укрытие" (ЗСГО) с инженерными сетями и благоустройством территории поадресу: г. Москва, район Измайлово, бульвар Сиреневый, земельные участки 4/7, 4/7а (Восточный административныйокруг) 
</t>
    </r>
    <r>
      <rPr>
        <b/>
        <sz val="12"/>
        <rFont val="Times New Roman"/>
        <family val="1"/>
        <charset val="204"/>
      </rPr>
      <t>МГЭ №77-1-1-3-055831-2022 от 08.08.2022</t>
    </r>
  </si>
  <si>
    <t>:4,89*6,40</t>
  </si>
  <si>
    <t>:4,761*7,461</t>
  </si>
  <si>
    <t>Пересчет стоимости с 06.2022г. на 01.2025г. : К=1,0018*0,9996*1,0148*1,0048*0,9997*1,0256*1,0658*1,1195*1,0994=1,3733</t>
  </si>
  <si>
    <t>на 02/25</t>
  </si>
  <si>
    <r>
      <t xml:space="preserve">Норматив цены строительства на 01.01.2025 года,  </t>
    </r>
    <r>
      <rPr>
        <b/>
        <sz val="12"/>
        <color rgb="FF000000"/>
        <rFont val="Times New Roman"/>
        <family val="1"/>
        <charset val="204"/>
      </rPr>
      <t>СМР</t>
    </r>
    <r>
      <rPr>
        <sz val="12"/>
        <color rgb="FF000000"/>
        <rFont val="Times New Roman"/>
        <family val="1"/>
        <charset val="204"/>
      </rPr>
      <t xml:space="preserve">
тыс. руб.</t>
    </r>
  </si>
  <si>
    <r>
      <t xml:space="preserve">Норматив цены строительства на 01.01.2025 года, </t>
    </r>
    <r>
      <rPr>
        <b/>
        <sz val="12"/>
        <color rgb="FF000000"/>
        <rFont val="Times New Roman"/>
        <family val="1"/>
        <charset val="204"/>
      </rPr>
      <t>строительный контроль</t>
    </r>
    <r>
      <rPr>
        <sz val="12"/>
        <color rgb="FF000000"/>
        <rFont val="Times New Roman"/>
        <family val="1"/>
        <charset val="204"/>
      </rPr>
      <t>,
тыс. руб.</t>
    </r>
  </si>
  <si>
    <r>
      <t xml:space="preserve">Расходы в ценах 01.01.2025 года с коэф.ценообр.*услож., </t>
    </r>
    <r>
      <rPr>
        <b/>
        <sz val="12"/>
        <color rgb="FF000000"/>
        <rFont val="Times New Roman"/>
        <family val="1"/>
        <charset val="204"/>
      </rPr>
      <t>СМР</t>
    </r>
    <r>
      <rPr>
        <sz val="12"/>
        <color rgb="FF000000"/>
        <rFont val="Times New Roman"/>
        <family val="1"/>
        <charset val="204"/>
      </rPr>
      <t xml:space="preserve"> тыс.руб.</t>
    </r>
  </si>
  <si>
    <t>НЦС 81-02-14-2025</t>
  </si>
  <si>
    <t>14-08-015-05</t>
  </si>
  <si>
    <r>
      <t xml:space="preserve">Норматив цены строительства на 01.01.2025 года, </t>
    </r>
    <r>
      <rPr>
        <b/>
        <sz val="12"/>
        <color rgb="FF000000"/>
        <rFont val="Times New Roman"/>
        <family val="1"/>
        <charset val="204"/>
      </rPr>
      <t>СМР,</t>
    </r>
    <r>
      <rPr>
        <sz val="12"/>
        <color rgb="FF000000"/>
        <rFont val="Times New Roman"/>
        <family val="1"/>
        <charset val="204"/>
      </rPr>
      <t xml:space="preserve">
тыс. руб.</t>
    </r>
  </si>
  <si>
    <r>
      <t xml:space="preserve">Норматив цены строительства на 01.01.2025 года, </t>
    </r>
    <r>
      <rPr>
        <b/>
        <sz val="12"/>
        <color rgb="FF000000"/>
        <rFont val="Times New Roman"/>
        <family val="1"/>
        <charset val="204"/>
      </rPr>
      <t>ПИР,</t>
    </r>
    <r>
      <rPr>
        <sz val="12"/>
        <color rgb="FF000000"/>
        <rFont val="Times New Roman"/>
        <family val="1"/>
        <charset val="204"/>
      </rPr>
      <t xml:space="preserve">
тыс. руб.</t>
    </r>
  </si>
  <si>
    <r>
      <t xml:space="preserve">Норматив цены строительства на 01.01.2025 года, </t>
    </r>
    <r>
      <rPr>
        <b/>
        <sz val="12"/>
        <color rgb="FF000000"/>
        <rFont val="Times New Roman"/>
        <family val="1"/>
        <charset val="204"/>
      </rPr>
      <t>строительный контроль,</t>
    </r>
    <r>
      <rPr>
        <sz val="12"/>
        <color rgb="FF000000"/>
        <rFont val="Times New Roman"/>
        <family val="1"/>
        <charset val="204"/>
      </rPr>
      <t xml:space="preserve">
тыс. руб.</t>
    </r>
  </si>
  <si>
    <t>НЦС 81-02-17-2025</t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</si>
  <si>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2"/>
        <rFont val="Times New Roman"/>
        <family val="1"/>
        <charset val="204"/>
      </rPr>
      <t>диаметром 500 мм глубиной 4 м</t>
    </r>
  </si>
  <si>
    <t>Копт=</t>
  </si>
  <si>
    <t>с Копт=</t>
  </si>
  <si>
    <t>ПРОКЛАДКА</t>
  </si>
  <si>
    <t>Футляр</t>
  </si>
  <si>
    <t>Д, мм футляра</t>
  </si>
  <si>
    <t>ОТКРЫТАЯ</t>
  </si>
  <si>
    <t>БЕЗ ФУТЛЯРА</t>
  </si>
  <si>
    <t>ЗАКРЫТАЯ</t>
  </si>
  <si>
    <t>В ФУТЛЯРЕ</t>
  </si>
  <si>
    <t>Ед. изм.,
1 прокол</t>
  </si>
  <si>
    <t>Норматив цены строительства на 01.01.2025 года,  СМР
тыс. руб.</t>
  </si>
  <si>
    <t>Норматив цены строительства на 01.01.2025 года, ПИР,
тыс. руб.</t>
  </si>
  <si>
    <t>Норматив цены строительства на 01.01.2025 года, строительный контроль,
тыс. руб.</t>
  </si>
  <si>
    <t>Расходы в ценах 01.01.2025 года с коэф.ценообр.*услож., СМР тыс.руб.</t>
  </si>
  <si>
    <r>
      <t xml:space="preserve">Расходы в текущих ценах </t>
    </r>
    <r>
      <rPr>
        <b/>
        <sz val="12"/>
        <color rgb="FF000000"/>
        <rFont val="Times New Roman"/>
        <family val="1"/>
        <charset val="204"/>
      </rPr>
      <t>СМР</t>
    </r>
    <r>
      <rPr>
        <sz val="12"/>
        <color rgb="FF000000"/>
        <rFont val="Times New Roman"/>
        <family val="1"/>
        <charset val="204"/>
      </rPr>
      <t xml:space="preserve">, тыс. руб. </t>
    </r>
  </si>
  <si>
    <r>
      <t xml:space="preserve">Расходы в текущих ценах </t>
    </r>
    <r>
      <rPr>
        <b/>
        <sz val="12"/>
        <color rgb="FF000000"/>
        <rFont val="Times New Roman"/>
        <family val="1"/>
        <charset val="204"/>
      </rPr>
      <t>ПИР</t>
    </r>
    <r>
      <rPr>
        <sz val="12"/>
        <color rgb="FF000000"/>
        <rFont val="Times New Roman"/>
        <family val="1"/>
        <charset val="204"/>
      </rPr>
      <t xml:space="preserve">, тыс. руб. </t>
    </r>
  </si>
  <si>
    <t xml:space="preserve">ПРОКЛАДКА </t>
  </si>
  <si>
    <t>14-08-007-17</t>
  </si>
  <si>
    <r>
      <t xml:space="preserve">Устройство футляров </t>
    </r>
    <r>
      <rPr>
        <b/>
        <sz val="11"/>
        <rFont val="Times New Roman"/>
        <family val="1"/>
        <charset val="204"/>
      </rPr>
      <t>методом продавливания без разработки грунта (прокол)</t>
    </r>
    <r>
      <rPr>
        <sz val="11"/>
        <rFont val="Times New Roman"/>
        <family val="1"/>
        <charset val="204"/>
      </rPr>
      <t xml:space="preserve">, с устройством рабочего и приемного котлованов в сухом грунте с креплением котлованов: </t>
    </r>
    <r>
      <rPr>
        <b/>
        <sz val="11"/>
        <rFont val="Times New Roman"/>
        <family val="1"/>
        <charset val="204"/>
      </rPr>
      <t>диаметром 300 мм глубиной 2 м</t>
    </r>
  </si>
  <si>
    <t>14-08-007-18</t>
  </si>
  <si>
    <r>
      <t xml:space="preserve">Устройство футляров </t>
    </r>
    <r>
      <rPr>
        <b/>
        <sz val="11"/>
        <rFont val="Times New Roman"/>
        <family val="1"/>
        <charset val="204"/>
      </rPr>
      <t>методом продавливания без разработки грунта (прокол)</t>
    </r>
    <r>
      <rPr>
        <sz val="11"/>
        <rFont val="Times New Roman"/>
        <family val="1"/>
        <charset val="204"/>
      </rPr>
      <t xml:space="preserve">, с устройством рабочего и приемного котлованов в сухом грунте с креплением котлованов: </t>
    </r>
    <r>
      <rPr>
        <b/>
        <sz val="11"/>
        <rFont val="Times New Roman"/>
        <family val="1"/>
        <charset val="204"/>
      </rPr>
      <t>диаметром 300 мм глубиной 3 м</t>
    </r>
  </si>
  <si>
    <r>
      <t xml:space="preserve">Расходы в ценах 01.01.2025года </t>
    </r>
    <r>
      <rPr>
        <b/>
        <sz val="12"/>
        <color rgb="FF000000"/>
        <rFont val="Times New Roman"/>
        <family val="1"/>
        <charset val="204"/>
      </rPr>
      <t>СМР</t>
    </r>
  </si>
  <si>
    <t>КАНАЛИЗАЦИИ</t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</si>
  <si>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>канализации</t>
    </r>
    <r>
      <rPr>
        <sz val="12"/>
        <rFont val="Times New Roman"/>
        <family val="1"/>
        <charset val="204"/>
      </rPr>
      <t xml:space="preserve"> 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сухого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315 мм глубиной 3 м</t>
    </r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</si>
  <si>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>канализации</t>
    </r>
    <r>
      <rPr>
        <sz val="12"/>
        <rFont val="Times New Roman"/>
        <family val="1"/>
        <charset val="204"/>
      </rPr>
      <t xml:space="preserve"> 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сухого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315 мм глубиной 4 м</t>
    </r>
  </si>
  <si>
    <r>
      <t xml:space="preserve">Наружные инженерные сети </t>
    </r>
    <r>
      <rPr>
        <b/>
        <sz val="14"/>
        <rFont val="Times New Roman"/>
        <family val="1"/>
        <charset val="204"/>
      </rPr>
      <t>канализации</t>
    </r>
    <r>
      <rPr>
        <sz val="12"/>
        <rFont val="Times New Roman"/>
        <family val="1"/>
        <charset val="204"/>
      </rPr>
      <t xml:space="preserve"> из </t>
    </r>
    <r>
      <rPr>
        <b/>
        <sz val="14"/>
        <rFont val="Times New Roman"/>
        <family val="1"/>
        <charset val="204"/>
      </rPr>
      <t xml:space="preserve">полиэтиленовых </t>
    </r>
    <r>
      <rPr>
        <sz val="12"/>
        <rFont val="Times New Roman"/>
        <family val="1"/>
        <charset val="204"/>
      </rPr>
      <t xml:space="preserve">труб, разработка сухого грунта в отвал, </t>
    </r>
    <r>
      <rPr>
        <b/>
        <sz val="14"/>
        <rFont val="Times New Roman"/>
        <family val="1"/>
        <charset val="204"/>
      </rPr>
      <t>с креплением</t>
    </r>
    <r>
      <rPr>
        <sz val="12"/>
        <rFont val="Times New Roman"/>
        <family val="1"/>
        <charset val="204"/>
      </rPr>
      <t xml:space="preserve"> (группа грунтов 1-3): </t>
    </r>
    <r>
      <rPr>
        <b/>
        <sz val="14"/>
        <rFont val="Times New Roman"/>
        <family val="1"/>
        <charset val="204"/>
      </rPr>
      <t>диаметром 315 мм глубиной 5 м</t>
    </r>
  </si>
  <si>
    <t>14-07-003-10</t>
  </si>
  <si>
    <t>14-07-003-11</t>
  </si>
  <si>
    <t>14-07-003-12</t>
  </si>
  <si>
    <t>СТР.71/ 189</t>
  </si>
  <si>
    <r>
      <t xml:space="preserve">Наружные инженерные сети канализации из
полиэтиленовых труб, разработка сухого грунта в отвал, с креплением (группа грунтов 1-3)
</t>
    </r>
    <r>
      <rPr>
        <b/>
        <sz val="12"/>
        <rFont val="Times New Roman"/>
        <family val="1"/>
        <charset val="204"/>
      </rPr>
      <t>для трубопроводов диаметром 200 мм глубиной 3 м</t>
    </r>
  </si>
  <si>
    <r>
      <t xml:space="preserve">Наружные инженерные сети канализации из
полиэтиленовых труб, разработка сухого грунта в отвал, с креплением (группа грунтов 1-3)
</t>
    </r>
    <r>
      <rPr>
        <b/>
        <sz val="12"/>
        <rFont val="Times New Roman"/>
        <family val="1"/>
        <charset val="204"/>
      </rPr>
      <t>для трубопроводов диаметром 200 мм глубиной 4 м</t>
    </r>
  </si>
  <si>
    <r>
      <t xml:space="preserve">Наружные инженерные сети канализации из
полиэтиленовых труб, разработка сухого грунта в отвал, с креплением (группа грунтов 1-3)
</t>
    </r>
    <r>
      <rPr>
        <b/>
        <sz val="12"/>
        <rFont val="Times New Roman"/>
        <family val="1"/>
        <charset val="204"/>
      </rPr>
      <t>для трубопроводов диаметром 200 мм глубиной 5 м</t>
    </r>
  </si>
  <si>
    <t>14-06-003-06</t>
  </si>
  <si>
    <t>14-06-003-07</t>
  </si>
  <si>
    <t>14-06-003-08</t>
  </si>
  <si>
    <t>14-07-003-14</t>
  </si>
  <si>
    <r>
      <t xml:space="preserve">Наружные инженерные сети канализации из
полиэтиленовых труб, разработка сухого грунта в отвал, с креплением (группа грунтов 1-3):
</t>
    </r>
    <r>
      <rPr>
        <b/>
        <sz val="12"/>
        <rFont val="Times New Roman"/>
        <family val="1"/>
        <charset val="204"/>
      </rPr>
      <t xml:space="preserve"> диаметром 400 мм глубиной 3 м</t>
    </r>
  </si>
  <si>
    <t>14-07-003-15</t>
  </si>
  <si>
    <r>
      <t xml:space="preserve">Наружные инженерные сети канализации из
полиэтиленовых труб, разработка сухого грунта в отвал, с креплением (группа грунтов 1-3):
</t>
    </r>
    <r>
      <rPr>
        <b/>
        <sz val="12"/>
        <rFont val="Times New Roman"/>
        <family val="1"/>
        <charset val="204"/>
      </rPr>
      <t xml:space="preserve"> диаметром 400 мм глубиной 4 м</t>
    </r>
  </si>
  <si>
    <t>14-07-003-16</t>
  </si>
  <si>
    <r>
      <t xml:space="preserve">Наружные инженерные сети канализации из
полиэтиленовых труб, разработка сухого грунта в отвал, с креплением (группа грунтов 1-3):
</t>
    </r>
    <r>
      <rPr>
        <b/>
        <sz val="12"/>
        <rFont val="Times New Roman"/>
        <family val="1"/>
        <charset val="204"/>
      </rPr>
      <t xml:space="preserve"> диаметром 400 мм глубиной 5 м</t>
    </r>
  </si>
  <si>
    <t>Подключение к централизованной системе водоотведения объекта: Многофункциональный комплекс с подземной автостоянкой по адресу: Москва, ул. Лужники, зем. уч. 24/3 по адресу: г. Москва, внутригородская территория муниципальный округ Хамовники, ул. Лужники, з/у 24/3</t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</si>
  <si>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2"/>
        <rFont val="Times New Roman"/>
        <family val="1"/>
        <charset val="204"/>
      </rPr>
      <t>диаметром 700 мм глубиной 4 м</t>
    </r>
  </si>
  <si>
    <t>14-08-015-08</t>
  </si>
  <si>
    <t>14-08-015-07</t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</si>
  <si>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2"/>
        <rFont val="Times New Roman"/>
        <family val="1"/>
        <charset val="204"/>
      </rPr>
      <t>диаметром 700 мм глубиной 3 м</t>
    </r>
  </si>
  <si>
    <t xml:space="preserve">  Март 2023</t>
  </si>
  <si>
    <t>Труба Д500 в футляре Д800</t>
  </si>
  <si>
    <r>
      <t xml:space="preserve">Вынос сетей канализации по объекту: "Спортивно-стрелковый клуб на территории АО "Лужники", по адресу: г.Москва, ул. Лужники, д. 24"
</t>
    </r>
    <r>
      <rPr>
        <b/>
        <sz val="14"/>
        <rFont val="Times New Roman"/>
        <family val="1"/>
        <charset val="204"/>
      </rPr>
      <t>МГЭ №77-1-1-3-016727-2023 от 04.04.2023</t>
    </r>
  </si>
  <si>
    <r>
      <t xml:space="preserve">Строительство отводящих напорных трубопроводов от КНС "МВТ" до подводящих коллекторов КНС "Внуково" (2 этап
строительства)
</t>
    </r>
    <r>
      <rPr>
        <b/>
        <sz val="12"/>
        <rFont val="Times New Roman"/>
        <family val="1"/>
        <charset val="204"/>
      </rPr>
      <t>МГЭ №77-1-1-3-048911-2021 от 31.08.2021</t>
    </r>
  </si>
  <si>
    <t>СМР, ЛС№02-01-02, п.10-13</t>
  </si>
  <si>
    <t>Труба Д400 в футляре Д700</t>
  </si>
  <si>
    <t xml:space="preserve"> Июль 2021</t>
  </si>
  <si>
    <r>
      <t xml:space="preserve">Норматив цены строительства на 01.01.2025 года, </t>
    </r>
    <r>
      <rPr>
        <b/>
        <sz val="12"/>
        <color rgb="FF000000"/>
        <rFont val="Times New Roman"/>
        <family val="1"/>
        <charset val="204"/>
      </rPr>
      <t>ПИР</t>
    </r>
    <r>
      <rPr>
        <sz val="12"/>
        <color rgb="FF000000"/>
        <rFont val="Times New Roman"/>
        <family val="1"/>
        <charset val="204"/>
      </rPr>
      <t>,
тыс. руб.</t>
    </r>
  </si>
  <si>
    <t>14-08-015-09</t>
  </si>
  <si>
    <r>
      <t xml:space="preserve">Устройство футляров методом горизонтального направленного бурения,
с устройством рабочего и приемного котлованов в сухом грунте, с креплением
котлованов: </t>
    </r>
    <r>
      <rPr>
        <b/>
        <sz val="12"/>
        <rFont val="Times New Roman"/>
        <family val="1"/>
        <charset val="204"/>
      </rPr>
      <t>диаметром 700 мм глубиной 5 м</t>
    </r>
  </si>
  <si>
    <t>Приложение к Протоколу НМЦД</t>
  </si>
  <si>
    <r>
      <rPr>
        <b/>
        <sz val="20"/>
        <color indexed="8"/>
        <rFont val="Times New Roman"/>
        <family val="1"/>
        <charset val="204"/>
      </rPr>
      <t>РАСЧЕТ</t>
    </r>
    <r>
      <rPr>
        <sz val="20"/>
        <color indexed="8"/>
        <rFont val="Times New Roman"/>
        <family val="1"/>
        <charset val="204"/>
      </rPr>
      <t xml:space="preserve">
начальной (максимальной) цены договора
</t>
    </r>
  </si>
  <si>
    <t>по объекту:</t>
  </si>
  <si>
    <t>по адресу:</t>
  </si>
  <si>
    <t>руб.</t>
  </si>
  <si>
    <t>Наименование работ и затрат</t>
  </si>
  <si>
    <t>Стоимость работ по показателям НЦС или в ценах на дату утверждения проектной документации объектов-аналогов</t>
  </si>
  <si>
    <t>Индекс фактической инфляции</t>
  </si>
  <si>
    <t>Стоимость работ в ценах на дату формирования начальной (максимальной) цены контракта</t>
  </si>
  <si>
    <t>Индекс прогнозной инфляции на период исполнения контракта</t>
  </si>
  <si>
    <t>Начальная (максимальная) цена контракта с учетом прогнозного индекса инфляции на период исполнения контракта</t>
  </si>
  <si>
    <t>Затраты на подготовку проектной документации по объекту-аналогу, в том числе:</t>
  </si>
  <si>
    <t>Затраты на подготовку проектной документации (НЦС) (80% от ПИР НЦС)</t>
  </si>
  <si>
    <t>Затраты на выполнение инженерных изысканий (НЦС) (20% от ПИР НЦС)</t>
  </si>
  <si>
    <t>Авторский надзор 2,65% от ПД</t>
  </si>
  <si>
    <t>Затраты на выполнение строительно-монтажных работ , в том числе:</t>
  </si>
  <si>
    <t>водопонижение (июнь 2022г.)</t>
  </si>
  <si>
    <t>Прочие затраты, в том числе:</t>
  </si>
  <si>
    <t>прокладка трубопровода д63 (декабрь 2022г.)</t>
  </si>
  <si>
    <t>Оборудование, в том числе:</t>
  </si>
  <si>
    <t>прокладка трубопровода д2*200 (октябрь 2020г.)</t>
  </si>
  <si>
    <t>Затраты на колодцы (январь 2023)</t>
  </si>
  <si>
    <t>Затраты на выполнение строительно-монтажных работ (по НЦС)</t>
  </si>
  <si>
    <t>лимит с учетом затрат заказчика</t>
  </si>
  <si>
    <t>лимит ТП</t>
  </si>
  <si>
    <t>Итого без НДС</t>
  </si>
  <si>
    <t>Итого с К.оптимиз.=</t>
  </si>
  <si>
    <t>НДС 20 %</t>
  </si>
  <si>
    <t>Стоимость с учетом НДС</t>
  </si>
  <si>
    <t>Расчет индекса прогнозной инфляции: К=1</t>
  </si>
  <si>
    <t>Директор
УКС АО "Мосводоканал"</t>
  </si>
  <si>
    <t>П.В.Ковалев</t>
  </si>
  <si>
    <t>"Подключение к централизованной системе водоотведения объекта: "ЖК "Митинский лес", корп 3.1-3.6" по адресу: г. Москва, Митино, вблизи с. Рождествено"</t>
  </si>
  <si>
    <t>Пересчет стоимости с 03.2023г. на 05.2025г.: К=1,0034*1,0007*1*1,0025*1,0046*1,0077*1,0057*1,0133*1,0148*1,1195*1,1074=1,3065</t>
  </si>
  <si>
    <t>Пересчет стоимости с 07.2021г. на 05.2025г.: К=1,001*1,0078*1,001*1,001*1,0068*1,1038*1,0658*1,1195*1,1074=1,4843</t>
  </si>
  <si>
    <t>Выполнение комплекса технологически и функционально связанных проектно-изыскательских и строительно-монтажных работ по объекту: "Подключение к централизованной системе водоотведения объекта: "ЖК "Митинский лес", корп 3.1-3.6" по адресу: г. Москва, Митино, вблизи с. Рождествено"</t>
  </si>
  <si>
    <t>г. Москва, Митино, вблизи с. Рождествено</t>
  </si>
  <si>
    <t>прокладка трубопровода Труба Д500 в футляре Д800 (март 2023г.)</t>
  </si>
  <si>
    <t>прокладка трубопровода Труба Д400 в футляре Д700 (июль 2021г.)</t>
  </si>
  <si>
    <t>ТП 18898ДП-К</t>
  </si>
  <si>
    <t>Пересчет стоимости (СМР: прокладка трубопровода Труба Д500 в футляре Д800) с 03.2023г. на 05.2025г.: К=1,0034*1,0007*1*1,0025*1,0046*1,0077*1,0057*1,0133*1,0148*1,1195*1,1074=1,3065</t>
  </si>
  <si>
    <t>Пересчет стоимости (СМР: прокладка трубопровода Труба Д400 в футляре Д700) с 07.2021г. на 05.2025г.: К=1,001*1,0078*1,001*1,001*1,0068*1,1038*1,0658*1,1195*1,1074=1,4843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</si>
</sst>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3">
    <numFmt numFmtId="43" formatCode="_-* #,##0.00\ _₽_-;\-* #,##0.00\ _₽_-;_-* &quot;-&quot;??\ _₽_-;_-@_-"/>
    <numFmt numFmtId="164" formatCode="_-* #,##0.00_-;\-* #,##0.00_-;_-* &quot;-&quot;??_-;_-@_-"/>
    <numFmt numFmtId="165" formatCode="_-* #,##0.00_р_._-;\-* #,##0.00_р_._-;_-* &quot;-&quot;??_р_._-;_-@_-"/>
    <numFmt numFmtId="166" formatCode="#,##0.000"/>
    <numFmt numFmtId="167" formatCode="#,##0.00000"/>
    <numFmt numFmtId="168" formatCode="#,##0.0"/>
    <numFmt numFmtId="169" formatCode="0.0"/>
    <numFmt numFmtId="170" formatCode="#,##0.0000"/>
    <numFmt numFmtId="171" formatCode="#,##0.00_ ;\-#,##0.00\ "/>
    <numFmt numFmtId="172" formatCode="0.0000"/>
    <numFmt numFmtId="173" formatCode="#,##0.00\ _₽"/>
    <numFmt numFmtId="174" formatCode="0.000"/>
    <numFmt numFmtId="175" formatCode="_-* #,##0.0000\ _₽_-;\-* #,##0.0000\ _₽_-;_-* &quot;-&quot;??\ _₽_-;_-@_-"/>
  </numFmts>
  <fonts count="65" x14ac:knownFonts="1">
    <font>
      <sz val="2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b/>
      <sz val="14"/>
      <color rgb="FFC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rgb="FF00B050"/>
      <name val="Times New Roman"/>
      <family val="1"/>
      <charset val="204"/>
    </font>
    <font>
      <i/>
      <sz val="14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vertAlign val="subscript"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rgb="FF00B050"/>
      <name val="Times New Roman"/>
      <family val="1"/>
      <charset val="204"/>
    </font>
    <font>
      <vertAlign val="subscript"/>
      <sz val="14"/>
      <name val="Times New Roman"/>
      <family val="1"/>
      <charset val="204"/>
    </font>
    <font>
      <sz val="20"/>
      <color theme="1"/>
      <name val="Times New Roman"/>
      <family val="1"/>
      <charset val="204"/>
    </font>
    <font>
      <sz val="20"/>
      <color indexed="8"/>
      <name val="Times New Roman"/>
      <family val="1"/>
      <charset val="204"/>
    </font>
    <font>
      <b/>
      <sz val="20"/>
      <color indexed="8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i/>
      <sz val="20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i/>
      <sz val="2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20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20"/>
      <color rgb="FF0070C0"/>
      <name val="Calibri"/>
      <family val="2"/>
      <charset val="204"/>
      <scheme val="minor"/>
    </font>
    <font>
      <sz val="20"/>
      <color theme="0" tint="-0.34998626667073579"/>
      <name val="Times New Roman"/>
      <family val="1"/>
      <charset val="204"/>
    </font>
    <font>
      <sz val="20"/>
      <color theme="0" tint="-0.34998626667073579"/>
      <name val="Calibri"/>
      <family val="2"/>
      <charset val="204"/>
      <scheme val="minor"/>
    </font>
    <font>
      <b/>
      <sz val="20"/>
      <color theme="0" tint="-0.34998626667073579"/>
      <name val="Times New Roman"/>
      <family val="1"/>
      <charset val="204"/>
    </font>
    <font>
      <b/>
      <sz val="20"/>
      <color theme="0" tint="-0.34998626667073579"/>
      <name val="Calibri"/>
      <family val="2"/>
      <charset val="204"/>
      <scheme val="minor"/>
    </font>
    <font>
      <sz val="20"/>
      <color rgb="FF0070C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499984740745262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13" fillId="0" borderId="0"/>
    <xf numFmtId="0" fontId="13" fillId="0" borderId="0"/>
    <xf numFmtId="165" fontId="14" fillId="0" borderId="0" applyFont="0" applyFill="0" applyBorder="0" applyAlignment="0" applyProtection="0"/>
    <xf numFmtId="0" fontId="12" fillId="0" borderId="0"/>
    <xf numFmtId="0" fontId="13" fillId="0" borderId="0"/>
    <xf numFmtId="0" fontId="11" fillId="0" borderId="0"/>
    <xf numFmtId="43" fontId="24" fillId="0" borderId="0" applyFont="0" applyFill="0" applyBorder="0" applyAlignment="0" applyProtection="0"/>
    <xf numFmtId="0" fontId="10" fillId="0" borderId="0"/>
    <xf numFmtId="0" fontId="9" fillId="0" borderId="0"/>
    <xf numFmtId="0" fontId="8" fillId="0" borderId="0"/>
    <xf numFmtId="0" fontId="8" fillId="0" borderId="0"/>
    <xf numFmtId="0" fontId="29" fillId="0" borderId="0"/>
    <xf numFmtId="43" fontId="24" fillId="0" borderId="0" applyFont="0" applyFill="0" applyBorder="0" applyAlignment="0" applyProtection="0"/>
    <xf numFmtId="0" fontId="7" fillId="0" borderId="0"/>
    <xf numFmtId="0" fontId="7" fillId="0" borderId="0"/>
    <xf numFmtId="43" fontId="24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43" fontId="24" fillId="0" borderId="0" applyFont="0" applyFill="0" applyBorder="0" applyAlignment="0" applyProtection="0"/>
    <xf numFmtId="0" fontId="13" fillId="0" borderId="0"/>
    <xf numFmtId="0" fontId="5" fillId="0" borderId="0"/>
    <xf numFmtId="0" fontId="30" fillId="0" borderId="0"/>
    <xf numFmtId="0" fontId="4" fillId="0" borderId="0"/>
    <xf numFmtId="0" fontId="3" fillId="0" borderId="0"/>
    <xf numFmtId="9" fontId="24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2" fillId="0" borderId="0"/>
  </cellStyleXfs>
  <cellXfs count="539">
    <xf numFmtId="0" fontId="0" fillId="0" borderId="0" xfId="0"/>
    <xf numFmtId="0" fontId="15" fillId="0" borderId="0" xfId="2" applyFont="1"/>
    <xf numFmtId="0" fontId="15" fillId="0" borderId="0" xfId="2" applyFont="1" applyAlignment="1">
      <alignment horizontal="center" vertical="center"/>
    </xf>
    <xf numFmtId="165" fontId="15" fillId="2" borderId="1" xfId="3" applyFont="1" applyFill="1" applyBorder="1" applyAlignment="1">
      <alignment horizontal="center" vertical="center" wrapText="1"/>
    </xf>
    <xf numFmtId="166" fontId="15" fillId="2" borderId="1" xfId="1" applyNumberFormat="1" applyFont="1" applyFill="1" applyBorder="1" applyAlignment="1">
      <alignment horizontal="center" vertical="center" wrapText="1"/>
    </xf>
    <xf numFmtId="4" fontId="15" fillId="2" borderId="1" xfId="1" applyNumberFormat="1" applyFont="1" applyFill="1" applyBorder="1" applyAlignment="1">
      <alignment horizontal="center" vertical="center" wrapText="1"/>
    </xf>
    <xf numFmtId="0" fontId="18" fillId="0" borderId="0" xfId="1" applyFont="1" applyFill="1" applyBorder="1" applyAlignment="1">
      <alignment horizontal="center" vertical="center" wrapText="1"/>
    </xf>
    <xf numFmtId="165" fontId="15" fillId="0" borderId="0" xfId="3" applyFont="1" applyFill="1" applyBorder="1" applyAlignment="1">
      <alignment horizontal="center" vertical="center" wrapText="1"/>
    </xf>
    <xf numFmtId="166" fontId="15" fillId="0" borderId="0" xfId="1" applyNumberFormat="1" applyFont="1" applyFill="1" applyBorder="1" applyAlignment="1">
      <alignment horizontal="center" vertical="center" wrapText="1"/>
    </xf>
    <xf numFmtId="4" fontId="15" fillId="0" borderId="0" xfId="1" applyNumberFormat="1" applyFont="1" applyFill="1" applyBorder="1" applyAlignment="1">
      <alignment horizontal="center" vertical="center" wrapText="1"/>
    </xf>
    <xf numFmtId="43" fontId="15" fillId="0" borderId="0" xfId="2" applyNumberFormat="1" applyFont="1"/>
    <xf numFmtId="0" fontId="19" fillId="0" borderId="0" xfId="0" applyFont="1" applyAlignment="1">
      <alignment horizontal="right"/>
    </xf>
    <xf numFmtId="0" fontId="12" fillId="0" borderId="0" xfId="0" applyFont="1"/>
    <xf numFmtId="0" fontId="12" fillId="0" borderId="0" xfId="0" applyFont="1" applyAlignment="1">
      <alignment wrapText="1"/>
    </xf>
    <xf numFmtId="0" fontId="20" fillId="0" borderId="0" xfId="5" applyFont="1" applyFill="1" applyAlignment="1">
      <alignment wrapText="1"/>
    </xf>
    <xf numFmtId="0" fontId="20" fillId="0" borderId="0" xfId="0" applyFont="1" applyAlignment="1">
      <alignment vertical="center" wrapText="1"/>
    </xf>
    <xf numFmtId="0" fontId="20" fillId="0" borderId="0" xfId="0" applyFont="1" applyAlignment="1">
      <alignment horizontal="center" vertical="top" wrapText="1"/>
    </xf>
    <xf numFmtId="0" fontId="16" fillId="2" borderId="2" xfId="1" applyFont="1" applyFill="1" applyBorder="1" applyAlignment="1">
      <alignment horizontal="center" vertical="center" wrapText="1"/>
    </xf>
    <xf numFmtId="2" fontId="15" fillId="2" borderId="2" xfId="1" applyNumberFormat="1" applyFont="1" applyFill="1" applyBorder="1" applyAlignment="1">
      <alignment horizontal="center" vertical="center" wrapText="1"/>
    </xf>
    <xf numFmtId="0" fontId="15" fillId="0" borderId="0" xfId="2" applyFont="1" applyAlignment="1">
      <alignment horizontal="center" vertical="center" wrapText="1"/>
    </xf>
    <xf numFmtId="0" fontId="19" fillId="0" borderId="0" xfId="0" applyFont="1"/>
    <xf numFmtId="0" fontId="19" fillId="0" borderId="0" xfId="0" applyFont="1" applyFill="1" applyAlignment="1">
      <alignment horizontal="right"/>
    </xf>
    <xf numFmtId="2" fontId="16" fillId="2" borderId="2" xfId="1" applyNumberFormat="1" applyFont="1" applyFill="1" applyBorder="1" applyAlignment="1">
      <alignment horizontal="center" vertical="center" wrapText="1"/>
    </xf>
    <xf numFmtId="4" fontId="25" fillId="0" borderId="0" xfId="2" applyNumberFormat="1" applyFont="1" applyAlignment="1">
      <alignment horizontal="center" vertical="center"/>
    </xf>
    <xf numFmtId="43" fontId="23" fillId="0" borderId="0" xfId="7" applyFont="1" applyAlignment="1">
      <alignment horizontal="center" vertical="center"/>
    </xf>
    <xf numFmtId="0" fontId="18" fillId="2" borderId="1" xfId="1" applyFont="1" applyFill="1" applyBorder="1" applyAlignment="1">
      <alignment horizontal="center" vertical="center" wrapText="1"/>
    </xf>
    <xf numFmtId="4" fontId="23" fillId="0" borderId="0" xfId="1" applyNumberFormat="1" applyFont="1" applyFill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2" fontId="15" fillId="0" borderId="0" xfId="2" applyNumberFormat="1" applyFont="1" applyAlignment="1">
      <alignment horizontal="center" vertical="center"/>
    </xf>
    <xf numFmtId="0" fontId="18" fillId="2" borderId="3" xfId="1" applyFont="1" applyFill="1" applyBorder="1" applyAlignment="1">
      <alignment horizontal="center" vertical="center" wrapText="1"/>
    </xf>
    <xf numFmtId="168" fontId="15" fillId="0" borderId="3" xfId="1" applyNumberFormat="1" applyFont="1" applyFill="1" applyBorder="1" applyAlignment="1">
      <alignment horizontal="center" vertical="center" wrapText="1"/>
    </xf>
    <xf numFmtId="166" fontId="15" fillId="0" borderId="3" xfId="1" applyNumberFormat="1" applyFont="1" applyFill="1" applyBorder="1" applyAlignment="1">
      <alignment horizontal="center" vertical="center" wrapText="1"/>
    </xf>
    <xf numFmtId="4" fontId="15" fillId="2" borderId="12" xfId="1" applyNumberFormat="1" applyFont="1" applyFill="1" applyBorder="1" applyAlignment="1">
      <alignment horizontal="center" vertical="center" wrapText="1"/>
    </xf>
    <xf numFmtId="4" fontId="18" fillId="2" borderId="1" xfId="1" applyNumberFormat="1" applyFont="1" applyFill="1" applyBorder="1" applyAlignment="1">
      <alignment horizontal="center" vertical="center" wrapText="1"/>
    </xf>
    <xf numFmtId="0" fontId="15" fillId="0" borderId="0" xfId="2" applyNumberFormat="1" applyFont="1" applyAlignment="1">
      <alignment horizontal="center" vertical="center" wrapText="1"/>
    </xf>
    <xf numFmtId="0" fontId="28" fillId="0" borderId="0" xfId="0" applyFont="1" applyFill="1" applyAlignment="1"/>
    <xf numFmtId="0" fontId="27" fillId="0" borderId="0" xfId="2" applyFont="1" applyFill="1" applyAlignment="1">
      <alignment horizontal="center"/>
    </xf>
    <xf numFmtId="0" fontId="6" fillId="0" borderId="0" xfId="0" applyFont="1"/>
    <xf numFmtId="2" fontId="17" fillId="2" borderId="2" xfId="1" applyNumberFormat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0" fontId="16" fillId="2" borderId="16" xfId="1" applyFont="1" applyFill="1" applyBorder="1" applyAlignment="1">
      <alignment horizontal="center" vertical="center" wrapText="1"/>
    </xf>
    <xf numFmtId="0" fontId="16" fillId="2" borderId="17" xfId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4" fontId="18" fillId="0" borderId="0" xfId="2" applyNumberFormat="1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4" fontId="21" fillId="0" borderId="0" xfId="0" applyNumberFormat="1" applyFont="1" applyAlignment="1">
      <alignment horizontal="center" vertical="center"/>
    </xf>
    <xf numFmtId="169" fontId="21" fillId="0" borderId="0" xfId="0" applyNumberFormat="1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1" fontId="15" fillId="2" borderId="20" xfId="1" applyNumberFormat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center" vertical="center" wrapText="1"/>
    </xf>
    <xf numFmtId="2" fontId="15" fillId="2" borderId="12" xfId="1" applyNumberFormat="1" applyFont="1" applyFill="1" applyBorder="1" applyAlignment="1">
      <alignment vertical="center" wrapText="1"/>
    </xf>
    <xf numFmtId="2" fontId="15" fillId="2" borderId="12" xfId="3" applyNumberFormat="1" applyFont="1" applyFill="1" applyBorder="1" applyAlignment="1">
      <alignment horizontal="center" vertical="center" wrapText="1"/>
    </xf>
    <xf numFmtId="2" fontId="15" fillId="0" borderId="12" xfId="1" applyNumberFormat="1" applyFont="1" applyFill="1" applyBorder="1" applyAlignment="1">
      <alignment horizontal="center" vertical="center" wrapText="1"/>
    </xf>
    <xf numFmtId="2" fontId="16" fillId="2" borderId="12" xfId="1" applyNumberFormat="1" applyFont="1" applyFill="1" applyBorder="1" applyAlignment="1">
      <alignment horizontal="center" vertical="center" wrapText="1"/>
    </xf>
    <xf numFmtId="4" fontId="15" fillId="2" borderId="12" xfId="3" applyNumberFormat="1" applyFont="1" applyFill="1" applyBorder="1" applyAlignment="1">
      <alignment horizontal="center" vertical="center" wrapText="1"/>
    </xf>
    <xf numFmtId="2" fontId="15" fillId="2" borderId="12" xfId="1" applyNumberFormat="1" applyFont="1" applyFill="1" applyBorder="1" applyAlignment="1">
      <alignment horizontal="center" vertical="center" wrapText="1"/>
    </xf>
    <xf numFmtId="4" fontId="15" fillId="2" borderId="2" xfId="1" applyNumberFormat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center" vertical="center" wrapText="1"/>
    </xf>
    <xf numFmtId="2" fontId="15" fillId="0" borderId="2" xfId="1" applyNumberFormat="1" applyFont="1" applyFill="1" applyBorder="1" applyAlignment="1">
      <alignment horizontal="center" vertical="center" wrapText="1"/>
    </xf>
    <xf numFmtId="0" fontId="19" fillId="0" borderId="0" xfId="0" applyFont="1" applyAlignment="1"/>
    <xf numFmtId="0" fontId="15" fillId="0" borderId="0" xfId="0" applyFont="1" applyAlignment="1"/>
    <xf numFmtId="0" fontId="15" fillId="0" borderId="0" xfId="0" applyFont="1" applyAlignment="1">
      <alignment horizontal="right" vertical="center"/>
    </xf>
    <xf numFmtId="0" fontId="15" fillId="0" borderId="0" xfId="0" applyFont="1" applyAlignment="1">
      <alignment horizontal="right"/>
    </xf>
    <xf numFmtId="0" fontId="31" fillId="0" borderId="0" xfId="24" applyFont="1" applyAlignment="1"/>
    <xf numFmtId="0" fontId="30" fillId="0" borderId="0" xfId="12" applyFont="1"/>
    <xf numFmtId="0" fontId="31" fillId="0" borderId="0" xfId="24" applyFont="1" applyAlignment="1">
      <alignment horizontal="center"/>
    </xf>
    <xf numFmtId="0" fontId="33" fillId="0" borderId="0" xfId="24" applyFont="1" applyAlignment="1">
      <alignment horizontal="center" vertical="center"/>
    </xf>
    <xf numFmtId="0" fontId="33" fillId="0" borderId="0" xfId="24" applyFont="1"/>
    <xf numFmtId="0" fontId="26" fillId="0" borderId="22" xfId="24" applyFont="1" applyBorder="1" applyAlignment="1">
      <alignment horizontal="center" vertical="center" wrapText="1"/>
    </xf>
    <xf numFmtId="0" fontId="26" fillId="0" borderId="2" xfId="24" applyFont="1" applyBorder="1" applyAlignment="1">
      <alignment horizontal="center" vertical="center" wrapText="1"/>
    </xf>
    <xf numFmtId="0" fontId="33" fillId="0" borderId="2" xfId="24" applyFont="1" applyBorder="1" applyAlignment="1">
      <alignment horizontal="center" vertical="center" wrapText="1"/>
    </xf>
    <xf numFmtId="0" fontId="34" fillId="0" borderId="2" xfId="24" applyFont="1" applyBorder="1" applyAlignment="1">
      <alignment horizontal="left" vertical="center" wrapText="1"/>
    </xf>
    <xf numFmtId="2" fontId="19" fillId="0" borderId="2" xfId="24" applyNumberFormat="1" applyFont="1" applyBorder="1" applyAlignment="1">
      <alignment horizontal="center" vertical="center" wrapText="1"/>
    </xf>
    <xf numFmtId="0" fontId="19" fillId="0" borderId="2" xfId="24" applyFont="1" applyBorder="1" applyAlignment="1">
      <alignment horizontal="center" vertical="center" wrapText="1"/>
    </xf>
    <xf numFmtId="0" fontId="19" fillId="0" borderId="2" xfId="24" applyFont="1" applyFill="1" applyBorder="1" applyAlignment="1">
      <alignment horizontal="center" vertical="center" wrapText="1"/>
    </xf>
    <xf numFmtId="4" fontId="19" fillId="0" borderId="2" xfId="24" applyNumberFormat="1" applyFont="1" applyFill="1" applyBorder="1" applyAlignment="1">
      <alignment horizontal="center" vertical="center" wrapText="1"/>
    </xf>
    <xf numFmtId="4" fontId="19" fillId="0" borderId="2" xfId="24" applyNumberFormat="1" applyFont="1" applyBorder="1" applyAlignment="1">
      <alignment horizontal="center" vertical="center" wrapText="1"/>
    </xf>
    <xf numFmtId="169" fontId="15" fillId="2" borderId="2" xfId="1" applyNumberFormat="1" applyFont="1" applyFill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0" fontId="35" fillId="0" borderId="0" xfId="0" applyFont="1" applyAlignment="1">
      <alignment horizontal="right" wrapText="1"/>
    </xf>
    <xf numFmtId="4" fontId="15" fillId="0" borderId="3" xfId="1" applyNumberFormat="1" applyFont="1" applyFill="1" applyBorder="1" applyAlignment="1">
      <alignment horizontal="center" vertical="center" wrapText="1"/>
    </xf>
    <xf numFmtId="0" fontId="15" fillId="0" borderId="3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49" fontId="15" fillId="0" borderId="2" xfId="1" applyNumberFormat="1" applyFont="1" applyFill="1" applyBorder="1" applyAlignment="1">
      <alignment horizontal="center" vertical="center" wrapText="1"/>
    </xf>
    <xf numFmtId="165" fontId="15" fillId="2" borderId="2" xfId="3" applyFont="1" applyFill="1" applyBorder="1" applyAlignment="1">
      <alignment horizontal="center" vertical="center" wrapText="1"/>
    </xf>
    <xf numFmtId="4" fontId="18" fillId="2" borderId="17" xfId="1" applyNumberFormat="1" applyFont="1" applyFill="1" applyBorder="1" applyAlignment="1">
      <alignment horizontal="center" vertical="center" wrapText="1"/>
    </xf>
    <xf numFmtId="2" fontId="37" fillId="0" borderId="2" xfId="0" applyNumberFormat="1" applyFont="1" applyBorder="1" applyAlignment="1">
      <alignment horizontal="center" vertical="center"/>
    </xf>
    <xf numFmtId="4" fontId="18" fillId="2" borderId="2" xfId="1" applyNumberFormat="1" applyFont="1" applyFill="1" applyBorder="1" applyAlignment="1">
      <alignment horizontal="center" vertical="center" wrapText="1"/>
    </xf>
    <xf numFmtId="168" fontId="18" fillId="0" borderId="3" xfId="1" applyNumberFormat="1" applyFont="1" applyFill="1" applyBorder="1" applyAlignment="1">
      <alignment horizontal="center" vertical="center" wrapText="1"/>
    </xf>
    <xf numFmtId="0" fontId="36" fillId="2" borderId="23" xfId="1" applyFont="1" applyFill="1" applyBorder="1" applyAlignment="1">
      <alignment horizontal="center" vertical="center" wrapText="1"/>
    </xf>
    <xf numFmtId="0" fontId="36" fillId="2" borderId="5" xfId="1" applyFont="1" applyFill="1" applyBorder="1" applyAlignment="1">
      <alignment horizontal="center" vertical="center" wrapText="1"/>
    </xf>
    <xf numFmtId="0" fontId="36" fillId="2" borderId="24" xfId="1" applyFont="1" applyFill="1" applyBorder="1" applyAlignment="1">
      <alignment horizontal="center" vertical="center" wrapText="1"/>
    </xf>
    <xf numFmtId="168" fontId="18" fillId="0" borderId="17" xfId="1" applyNumberFormat="1" applyFont="1" applyFill="1" applyBorder="1" applyAlignment="1">
      <alignment horizontal="center" vertical="center" wrapText="1"/>
    </xf>
    <xf numFmtId="170" fontId="18" fillId="0" borderId="0" xfId="1" applyNumberFormat="1" applyFont="1" applyFill="1" applyBorder="1" applyAlignment="1">
      <alignment horizontal="center" vertical="center" wrapText="1"/>
    </xf>
    <xf numFmtId="3" fontId="21" fillId="0" borderId="0" xfId="0" applyNumberFormat="1" applyFont="1" applyAlignment="1">
      <alignment horizontal="center" vertical="center"/>
    </xf>
    <xf numFmtId="0" fontId="21" fillId="0" borderId="0" xfId="1" applyFont="1" applyFill="1" applyAlignment="1">
      <alignment horizontal="center" vertical="center" wrapText="1"/>
    </xf>
    <xf numFmtId="0" fontId="15" fillId="0" borderId="3" xfId="1" applyNumberFormat="1" applyFont="1" applyFill="1" applyBorder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21" fillId="0" borderId="0" xfId="1" applyFont="1" applyFill="1" applyAlignment="1">
      <alignment horizontal="center" vertical="center"/>
    </xf>
    <xf numFmtId="4" fontId="21" fillId="0" borderId="0" xfId="1" applyNumberFormat="1" applyFont="1" applyFill="1" applyBorder="1" applyAlignment="1">
      <alignment vertical="center"/>
    </xf>
    <xf numFmtId="4" fontId="21" fillId="0" borderId="26" xfId="1" applyNumberFormat="1" applyFont="1" applyFill="1" applyBorder="1" applyAlignment="1">
      <alignment vertical="center"/>
    </xf>
    <xf numFmtId="0" fontId="21" fillId="0" borderId="0" xfId="1" applyFont="1" applyFill="1" applyBorder="1" applyAlignment="1">
      <alignment horizontal="right" vertical="center"/>
    </xf>
    <xf numFmtId="4" fontId="21" fillId="0" borderId="0" xfId="1" applyNumberFormat="1" applyFont="1" applyFill="1" applyAlignment="1">
      <alignment horizontal="left" vertical="center"/>
    </xf>
    <xf numFmtId="0" fontId="21" fillId="0" borderId="0" xfId="1" applyFont="1" applyFill="1" applyBorder="1" applyAlignment="1">
      <alignment vertical="center" wrapText="1"/>
    </xf>
    <xf numFmtId="0" fontId="21" fillId="0" borderId="26" xfId="1" applyFont="1" applyFill="1" applyBorder="1" applyAlignment="1">
      <alignment vertical="center" wrapText="1"/>
    </xf>
    <xf numFmtId="4" fontId="21" fillId="0" borderId="2" xfId="1" applyNumberFormat="1" applyFont="1" applyFill="1" applyBorder="1" applyAlignment="1">
      <alignment horizontal="center" vertical="center"/>
    </xf>
    <xf numFmtId="0" fontId="21" fillId="0" borderId="2" xfId="1" applyFont="1" applyFill="1" applyBorder="1" applyAlignment="1">
      <alignment horizontal="center" vertical="center"/>
    </xf>
    <xf numFmtId="169" fontId="21" fillId="0" borderId="2" xfId="1" applyNumberFormat="1" applyFont="1" applyFill="1" applyBorder="1" applyAlignment="1">
      <alignment horizontal="center" vertical="center"/>
    </xf>
    <xf numFmtId="0" fontId="21" fillId="0" borderId="7" xfId="1" applyFont="1" applyFill="1" applyBorder="1" applyAlignment="1">
      <alignment horizontal="right" vertical="center" wrapText="1"/>
    </xf>
    <xf numFmtId="0" fontId="21" fillId="0" borderId="6" xfId="1" applyFont="1" applyFill="1" applyBorder="1" applyAlignment="1">
      <alignment horizontal="right" vertical="center"/>
    </xf>
    <xf numFmtId="4" fontId="21" fillId="0" borderId="0" xfId="1" applyNumberFormat="1" applyFont="1" applyFill="1" applyBorder="1" applyAlignment="1">
      <alignment horizontal="center" vertical="center"/>
    </xf>
    <xf numFmtId="0" fontId="21" fillId="0" borderId="0" xfId="1" applyFont="1" applyFill="1" applyBorder="1" applyAlignment="1">
      <alignment horizontal="left" vertical="center"/>
    </xf>
    <xf numFmtId="0" fontId="16" fillId="0" borderId="16" xfId="1" applyFont="1" applyFill="1" applyBorder="1" applyAlignment="1">
      <alignment horizontal="center" vertical="center" wrapText="1"/>
    </xf>
    <xf numFmtId="0" fontId="18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1" fontId="38" fillId="0" borderId="2" xfId="1" applyNumberFormat="1" applyFont="1" applyFill="1" applyBorder="1" applyAlignment="1">
      <alignment horizontal="center" vertical="center" wrapText="1"/>
    </xf>
    <xf numFmtId="169" fontId="38" fillId="0" borderId="2" xfId="1" applyNumberFormat="1" applyFont="1" applyFill="1" applyBorder="1" applyAlignment="1">
      <alignment horizontal="center" vertical="center" wrapText="1"/>
    </xf>
    <xf numFmtId="4" fontId="22" fillId="0" borderId="2" xfId="1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23" fillId="0" borderId="0" xfId="22" applyNumberFormat="1" applyFont="1" applyAlignment="1">
      <alignment horizontal="center" vertical="center"/>
    </xf>
    <xf numFmtId="4" fontId="23" fillId="2" borderId="2" xfId="1" applyNumberFormat="1" applyFont="1" applyFill="1" applyBorder="1" applyAlignment="1">
      <alignment horizontal="center" vertical="center" wrapText="1"/>
    </xf>
    <xf numFmtId="2" fontId="22" fillId="0" borderId="2" xfId="1" applyNumberFormat="1" applyFont="1" applyFill="1" applyBorder="1" applyAlignment="1">
      <alignment horizontal="center" vertical="center" wrapText="1"/>
    </xf>
    <xf numFmtId="4" fontId="25" fillId="0" borderId="0" xfId="22" applyNumberFormat="1" applyFont="1" applyAlignment="1">
      <alignment horizontal="center" vertical="center"/>
    </xf>
    <xf numFmtId="2" fontId="18" fillId="0" borderId="0" xfId="2" applyNumberFormat="1" applyFont="1" applyAlignment="1">
      <alignment horizontal="center" vertical="center"/>
    </xf>
    <xf numFmtId="0" fontId="21" fillId="0" borderId="0" xfId="1" applyFont="1" applyFill="1" applyAlignment="1">
      <alignment horizontal="center" vertical="center" wrapText="1"/>
    </xf>
    <xf numFmtId="0" fontId="35" fillId="0" borderId="0" xfId="0" applyFont="1" applyBorder="1" applyAlignment="1">
      <alignment horizontal="left" wrapText="1"/>
    </xf>
    <xf numFmtId="168" fontId="21" fillId="0" borderId="2" xfId="1" applyNumberFormat="1" applyFont="1" applyFill="1" applyBorder="1" applyAlignment="1">
      <alignment horizontal="center" vertical="center"/>
    </xf>
    <xf numFmtId="3" fontId="21" fillId="0" borderId="2" xfId="1" applyNumberFormat="1" applyFont="1" applyFill="1" applyBorder="1" applyAlignment="1">
      <alignment horizontal="center" vertical="center"/>
    </xf>
    <xf numFmtId="0" fontId="19" fillId="0" borderId="0" xfId="0" applyFont="1" applyFill="1"/>
    <xf numFmtId="0" fontId="1" fillId="0" borderId="0" xfId="0" applyFont="1"/>
    <xf numFmtId="2" fontId="39" fillId="0" borderId="0" xfId="2" applyNumberFormat="1" applyFont="1" applyAlignment="1">
      <alignment horizontal="left" vertical="center"/>
    </xf>
    <xf numFmtId="0" fontId="23" fillId="0" borderId="0" xfId="0" applyFont="1" applyBorder="1" applyAlignment="1">
      <alignment horizontal="right" wrapText="1"/>
    </xf>
    <xf numFmtId="0" fontId="40" fillId="0" borderId="0" xfId="0" applyFont="1"/>
    <xf numFmtId="0" fontId="39" fillId="2" borderId="0" xfId="12" applyFont="1" applyFill="1"/>
    <xf numFmtId="4" fontId="39" fillId="2" borderId="0" xfId="12" applyNumberFormat="1" applyFont="1" applyFill="1"/>
    <xf numFmtId="43" fontId="41" fillId="2" borderId="0" xfId="13" applyFont="1" applyFill="1"/>
    <xf numFmtId="9" fontId="39" fillId="2" borderId="0" xfId="27" applyFont="1" applyFill="1"/>
    <xf numFmtId="0" fontId="39" fillId="2" borderId="0" xfId="12" applyFont="1" applyFill="1" applyAlignment="1">
      <alignment horizontal="left"/>
    </xf>
    <xf numFmtId="0" fontId="37" fillId="0" borderId="0" xfId="0" applyFont="1" applyFill="1"/>
    <xf numFmtId="0" fontId="37" fillId="0" borderId="0" xfId="0" applyFont="1" applyFill="1" applyAlignment="1">
      <alignment horizontal="right"/>
    </xf>
    <xf numFmtId="0" fontId="23" fillId="0" borderId="0" xfId="0" applyFont="1" applyBorder="1" applyAlignment="1">
      <alignment wrapText="1"/>
    </xf>
    <xf numFmtId="4" fontId="15" fillId="0" borderId="12" xfId="3" applyNumberFormat="1" applyFont="1" applyFill="1" applyBorder="1" applyAlignment="1">
      <alignment horizontal="center" vertical="center" wrapText="1"/>
    </xf>
    <xf numFmtId="4" fontId="15" fillId="0" borderId="21" xfId="3" applyNumberFormat="1" applyFont="1" applyFill="1" applyBorder="1" applyAlignment="1">
      <alignment horizontal="center" vertical="center" wrapText="1"/>
    </xf>
    <xf numFmtId="171" fontId="23" fillId="0" borderId="25" xfId="1" applyNumberFormat="1" applyFont="1" applyFill="1" applyBorder="1" applyAlignment="1">
      <alignment horizontal="center" vertical="center" wrapText="1"/>
    </xf>
    <xf numFmtId="0" fontId="23" fillId="0" borderId="0" xfId="2" applyFont="1" applyFill="1" applyAlignment="1">
      <alignment horizontal="right" vertical="center"/>
    </xf>
    <xf numFmtId="167" fontId="15" fillId="0" borderId="18" xfId="1" applyNumberFormat="1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2" fontId="21" fillId="0" borderId="0" xfId="1" applyNumberFormat="1" applyFont="1" applyFill="1" applyAlignment="1">
      <alignment horizontal="center" vertical="center" wrapText="1"/>
    </xf>
    <xf numFmtId="169" fontId="21" fillId="0" borderId="0" xfId="0" applyNumberFormat="1" applyFont="1" applyAlignment="1">
      <alignment vertical="center"/>
    </xf>
    <xf numFmtId="172" fontId="21" fillId="0" borderId="0" xfId="0" applyNumberFormat="1" applyFont="1" applyAlignment="1">
      <alignment horizontal="center" vertical="center"/>
    </xf>
    <xf numFmtId="0" fontId="17" fillId="2" borderId="2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38" fillId="0" borderId="2" xfId="1" applyFont="1" applyFill="1" applyBorder="1" applyAlignment="1">
      <alignment horizontal="center" vertical="center" wrapText="1"/>
    </xf>
    <xf numFmtId="2" fontId="38" fillId="0" borderId="2" xfId="1" applyNumberFormat="1" applyFont="1" applyFill="1" applyBorder="1" applyAlignment="1">
      <alignment horizontal="center" vertical="center" wrapText="1"/>
    </xf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" applyNumberFormat="1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/>
    </xf>
    <xf numFmtId="0" fontId="19" fillId="2" borderId="0" xfId="0" applyFont="1" applyFill="1"/>
    <xf numFmtId="0" fontId="19" fillId="2" borderId="0" xfId="0" applyFont="1" applyFill="1" applyAlignment="1"/>
    <xf numFmtId="0" fontId="15" fillId="2" borderId="0" xfId="0" applyFont="1" applyFill="1" applyAlignment="1"/>
    <xf numFmtId="0" fontId="15" fillId="2" borderId="0" xfId="2" applyFont="1" applyFill="1"/>
    <xf numFmtId="0" fontId="19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/>
    </xf>
    <xf numFmtId="0" fontId="15" fillId="2" borderId="0" xfId="0" applyFont="1" applyFill="1" applyAlignment="1">
      <alignment horizontal="right" vertical="center"/>
    </xf>
    <xf numFmtId="0" fontId="17" fillId="2" borderId="33" xfId="1" applyFont="1" applyFill="1" applyBorder="1" applyAlignment="1">
      <alignment horizontal="center" vertical="center" wrapText="1"/>
    </xf>
    <xf numFmtId="0" fontId="43" fillId="2" borderId="34" xfId="1" applyFont="1" applyFill="1" applyBorder="1" applyAlignment="1">
      <alignment horizontal="center" vertical="center" wrapText="1"/>
    </xf>
    <xf numFmtId="0" fontId="43" fillId="2" borderId="35" xfId="1" applyFont="1" applyFill="1" applyBorder="1" applyAlignment="1">
      <alignment horizontal="center" vertical="center" wrapText="1"/>
    </xf>
    <xf numFmtId="0" fontId="43" fillId="2" borderId="36" xfId="1" applyFont="1" applyFill="1" applyBorder="1" applyAlignment="1">
      <alignment horizontal="center" vertical="center" wrapText="1"/>
    </xf>
    <xf numFmtId="0" fontId="15" fillId="2" borderId="0" xfId="2" applyFont="1" applyFill="1" applyAlignment="1">
      <alignment horizontal="center" vertical="center"/>
    </xf>
    <xf numFmtId="0" fontId="19" fillId="2" borderId="2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4" fontId="15" fillId="2" borderId="3" xfId="1" applyNumberFormat="1" applyFont="1" applyFill="1" applyBorder="1" applyAlignment="1">
      <alignment horizontal="center" vertical="center" wrapText="1"/>
    </xf>
    <xf numFmtId="17" fontId="15" fillId="2" borderId="2" xfId="1" applyNumberFormat="1" applyFont="1" applyFill="1" applyBorder="1" applyAlignment="1">
      <alignment horizontal="center" vertical="center" wrapText="1"/>
    </xf>
    <xf numFmtId="2" fontId="15" fillId="2" borderId="0" xfId="2" applyNumberFormat="1" applyFont="1" applyFill="1" applyAlignment="1">
      <alignment horizontal="center" vertical="center"/>
    </xf>
    <xf numFmtId="165" fontId="15" fillId="2" borderId="0" xfId="2" applyNumberFormat="1" applyFont="1" applyFill="1" applyAlignment="1">
      <alignment horizontal="center" vertical="center"/>
    </xf>
    <xf numFmtId="0" fontId="17" fillId="2" borderId="37" xfId="1" applyFont="1" applyFill="1" applyBorder="1" applyAlignment="1">
      <alignment horizontal="center" vertical="center" wrapText="1"/>
    </xf>
    <xf numFmtId="1" fontId="15" fillId="4" borderId="2" xfId="1" applyNumberFormat="1" applyFont="1" applyFill="1" applyBorder="1" applyAlignment="1">
      <alignment horizontal="center" vertical="center" wrapText="1"/>
    </xf>
    <xf numFmtId="173" fontId="15" fillId="2" borderId="2" xfId="1" applyNumberFormat="1" applyFont="1" applyFill="1" applyBorder="1" applyAlignment="1">
      <alignment horizontal="center" vertical="center" wrapText="1"/>
    </xf>
    <xf numFmtId="165" fontId="18" fillId="2" borderId="0" xfId="2" applyNumberFormat="1" applyFont="1" applyFill="1" applyAlignment="1">
      <alignment horizontal="center" vertical="center"/>
    </xf>
    <xf numFmtId="168" fontId="15" fillId="2" borderId="3" xfId="1" applyNumberFormat="1" applyFont="1" applyFill="1" applyBorder="1" applyAlignment="1">
      <alignment horizontal="center" vertical="center" wrapText="1"/>
    </xf>
    <xf numFmtId="166" fontId="15" fillId="2" borderId="3" xfId="1" applyNumberFormat="1" applyFont="1" applyFill="1" applyBorder="1" applyAlignment="1">
      <alignment horizontal="center" vertical="center" wrapText="1"/>
    </xf>
    <xf numFmtId="4" fontId="18" fillId="2" borderId="3" xfId="1" applyNumberFormat="1" applyFont="1" applyFill="1" applyBorder="1" applyAlignment="1">
      <alignment horizontal="center" vertical="center" wrapText="1"/>
    </xf>
    <xf numFmtId="4" fontId="23" fillId="2" borderId="0" xfId="2" applyNumberFormat="1" applyFont="1" applyFill="1" applyAlignment="1">
      <alignment horizontal="center" vertical="center"/>
    </xf>
    <xf numFmtId="170" fontId="23" fillId="2" borderId="0" xfId="2" applyNumberFormat="1" applyFont="1" applyFill="1" applyAlignment="1">
      <alignment horizontal="center" vertical="center"/>
    </xf>
    <xf numFmtId="0" fontId="15" fillId="2" borderId="0" xfId="12" applyFont="1" applyFill="1"/>
    <xf numFmtId="0" fontId="15" fillId="2" borderId="3" xfId="1" applyNumberFormat="1" applyFont="1" applyFill="1" applyBorder="1" applyAlignment="1">
      <alignment horizontal="center" vertical="center" wrapText="1"/>
    </xf>
    <xf numFmtId="49" fontId="15" fillId="2" borderId="3" xfId="0" applyNumberFormat="1" applyFont="1" applyFill="1" applyBorder="1" applyAlignment="1">
      <alignment horizontal="left" vertical="center" wrapText="1"/>
    </xf>
    <xf numFmtId="4" fontId="18" fillId="2" borderId="32" xfId="0" applyNumberFormat="1" applyFont="1" applyFill="1" applyBorder="1" applyAlignment="1">
      <alignment horizontal="center" vertical="center" wrapText="1"/>
    </xf>
    <xf numFmtId="0" fontId="18" fillId="2" borderId="3" xfId="12" applyFont="1" applyFill="1" applyBorder="1" applyAlignment="1">
      <alignment horizontal="center" vertical="center" wrapText="1"/>
    </xf>
    <xf numFmtId="4" fontId="18" fillId="2" borderId="3" xfId="0" applyNumberFormat="1" applyFont="1" applyFill="1" applyBorder="1" applyAlignment="1">
      <alignment horizontal="center" vertical="center" wrapText="1"/>
    </xf>
    <xf numFmtId="0" fontId="18" fillId="2" borderId="3" xfId="0" applyFont="1" applyFill="1" applyBorder="1" applyAlignment="1">
      <alignment horizontal="center" vertical="center" wrapText="1"/>
    </xf>
    <xf numFmtId="0" fontId="15" fillId="2" borderId="2" xfId="1" applyNumberFormat="1" applyFont="1" applyFill="1" applyBorder="1" applyAlignment="1">
      <alignment horizontal="center" vertical="center" wrapText="1"/>
    </xf>
    <xf numFmtId="4" fontId="15" fillId="2" borderId="7" xfId="0" applyNumberFormat="1" applyFont="1" applyFill="1" applyBorder="1" applyAlignment="1">
      <alignment horizontal="center" vertical="center" wrapText="1"/>
    </xf>
    <xf numFmtId="0" fontId="15" fillId="2" borderId="2" xfId="12" applyFont="1" applyFill="1" applyBorder="1" applyAlignment="1">
      <alignment horizontal="center" vertical="center"/>
    </xf>
    <xf numFmtId="4" fontId="19" fillId="2" borderId="2" xfId="0" applyNumberFormat="1" applyFont="1" applyFill="1" applyBorder="1" applyAlignment="1">
      <alignment horizontal="center" vertical="center" wrapText="1"/>
    </xf>
    <xf numFmtId="166" fontId="15" fillId="2" borderId="2" xfId="0" applyNumberFormat="1" applyFont="1" applyFill="1" applyBorder="1" applyAlignment="1">
      <alignment horizontal="center" vertical="center" wrapText="1"/>
    </xf>
    <xf numFmtId="4" fontId="15" fillId="2" borderId="2" xfId="0" applyNumberFormat="1" applyFont="1" applyFill="1" applyBorder="1" applyAlignment="1">
      <alignment horizontal="center" vertical="center" wrapText="1"/>
    </xf>
    <xf numFmtId="2" fontId="45" fillId="2" borderId="0" xfId="12" applyNumberFormat="1" applyFont="1" applyFill="1"/>
    <xf numFmtId="0" fontId="46" fillId="2" borderId="2" xfId="12" applyFont="1" applyFill="1" applyBorder="1" applyAlignment="1">
      <alignment horizontal="center" vertical="center"/>
    </xf>
    <xf numFmtId="49" fontId="15" fillId="2" borderId="2" xfId="0" applyNumberFormat="1" applyFont="1" applyFill="1" applyBorder="1" applyAlignment="1">
      <alignment vertical="center" wrapText="1"/>
    </xf>
    <xf numFmtId="172" fontId="15" fillId="2" borderId="2" xfId="12" applyNumberFormat="1" applyFont="1" applyFill="1" applyBorder="1" applyAlignment="1">
      <alignment horizontal="center" vertical="center"/>
    </xf>
    <xf numFmtId="4" fontId="15" fillId="2" borderId="0" xfId="12" applyNumberFormat="1" applyFont="1" applyFill="1"/>
    <xf numFmtId="49" fontId="18" fillId="2" borderId="2" xfId="0" applyNumberFormat="1" applyFont="1" applyFill="1" applyBorder="1" applyAlignment="1">
      <alignment vertical="center" wrapText="1"/>
    </xf>
    <xf numFmtId="4" fontId="18" fillId="2" borderId="7" xfId="0" applyNumberFormat="1" applyFont="1" applyFill="1" applyBorder="1" applyAlignment="1">
      <alignment horizontal="center" vertical="center" wrapText="1"/>
    </xf>
    <xf numFmtId="4" fontId="18" fillId="2" borderId="2" xfId="0" applyNumberFormat="1" applyFont="1" applyFill="1" applyBorder="1" applyAlignment="1">
      <alignment horizontal="center" vertical="center" wrapText="1"/>
    </xf>
    <xf numFmtId="43" fontId="47" fillId="2" borderId="0" xfId="13" applyFont="1" applyFill="1"/>
    <xf numFmtId="9" fontId="15" fillId="2" borderId="0" xfId="27" applyFont="1" applyFill="1"/>
    <xf numFmtId="2" fontId="21" fillId="0" borderId="0" xfId="0" applyNumberFormat="1" applyFont="1" applyAlignment="1">
      <alignment horizontal="center" vertical="center"/>
    </xf>
    <xf numFmtId="1" fontId="15" fillId="2" borderId="2" xfId="1" applyNumberFormat="1" applyFont="1" applyFill="1" applyBorder="1" applyAlignment="1">
      <alignment horizontal="center" vertical="center" wrapText="1"/>
    </xf>
    <xf numFmtId="1" fontId="15" fillId="4" borderId="3" xfId="1" applyNumberFormat="1" applyFont="1" applyFill="1" applyBorder="1" applyAlignment="1">
      <alignment horizontal="center" vertical="center" wrapText="1"/>
    </xf>
    <xf numFmtId="17" fontId="15" fillId="2" borderId="3" xfId="1" applyNumberFormat="1" applyFont="1" applyFill="1" applyBorder="1" applyAlignment="1">
      <alignment horizontal="center" vertical="center" wrapText="1"/>
    </xf>
    <xf numFmtId="0" fontId="18" fillId="2" borderId="0" xfId="2" applyFont="1" applyFill="1" applyAlignment="1">
      <alignment horizontal="center" vertical="center"/>
    </xf>
    <xf numFmtId="0" fontId="36" fillId="2" borderId="27" xfId="1" applyFont="1" applyFill="1" applyBorder="1" applyAlignment="1">
      <alignment horizontal="center" vertical="center" wrapText="1"/>
    </xf>
    <xf numFmtId="0" fontId="36" fillId="2" borderId="28" xfId="1" applyFont="1" applyFill="1" applyBorder="1" applyAlignment="1">
      <alignment horizontal="center" vertical="center" wrapText="1"/>
    </xf>
    <xf numFmtId="0" fontId="36" fillId="2" borderId="29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0" fontId="42" fillId="2" borderId="2" xfId="1" applyFont="1" applyFill="1" applyBorder="1" applyAlignment="1">
      <alignment horizontal="center" vertical="center" wrapText="1"/>
    </xf>
    <xf numFmtId="0" fontId="38" fillId="2" borderId="2" xfId="1" applyFont="1" applyFill="1" applyBorder="1" applyAlignment="1">
      <alignment horizontal="center" vertical="center" wrapText="1"/>
    </xf>
    <xf numFmtId="2" fontId="38" fillId="0" borderId="2" xfId="0" applyNumberFormat="1" applyFont="1" applyBorder="1" applyAlignment="1">
      <alignment horizontal="center" vertical="center" wrapText="1"/>
    </xf>
    <xf numFmtId="0" fontId="23" fillId="2" borderId="2" xfId="1" applyFont="1" applyFill="1" applyBorder="1" applyAlignment="1">
      <alignment horizontal="center" vertical="center" wrapText="1"/>
    </xf>
    <xf numFmtId="168" fontId="38" fillId="0" borderId="2" xfId="1" applyNumberFormat="1" applyFont="1" applyFill="1" applyBorder="1" applyAlignment="1">
      <alignment horizontal="center" vertical="center" wrapText="1"/>
    </xf>
    <xf numFmtId="166" fontId="38" fillId="0" borderId="2" xfId="1" applyNumberFormat="1" applyFont="1" applyFill="1" applyBorder="1" applyAlignment="1">
      <alignment horizontal="center" vertical="center" wrapText="1"/>
    </xf>
    <xf numFmtId="0" fontId="38" fillId="2" borderId="2" xfId="1" applyNumberFormat="1" applyFont="1" applyFill="1" applyBorder="1" applyAlignment="1">
      <alignment horizontal="center" vertical="center" wrapText="1"/>
    </xf>
    <xf numFmtId="49" fontId="38" fillId="2" borderId="2" xfId="0" applyNumberFormat="1" applyFont="1" applyFill="1" applyBorder="1" applyAlignment="1">
      <alignment vertical="center" wrapText="1"/>
    </xf>
    <xf numFmtId="4" fontId="38" fillId="2" borderId="7" xfId="0" applyNumberFormat="1" applyFont="1" applyFill="1" applyBorder="1" applyAlignment="1">
      <alignment horizontal="center" vertical="center" wrapText="1"/>
    </xf>
    <xf numFmtId="172" fontId="38" fillId="2" borderId="2" xfId="12" applyNumberFormat="1" applyFont="1" applyFill="1" applyBorder="1" applyAlignment="1">
      <alignment horizontal="center" vertical="center"/>
    </xf>
    <xf numFmtId="4" fontId="38" fillId="2" borderId="2" xfId="0" applyNumberFormat="1" applyFont="1" applyFill="1" applyBorder="1" applyAlignment="1">
      <alignment horizontal="center" vertical="center" wrapText="1"/>
    </xf>
    <xf numFmtId="166" fontId="38" fillId="2" borderId="2" xfId="0" applyNumberFormat="1" applyFont="1" applyFill="1" applyBorder="1" applyAlignment="1">
      <alignment horizontal="center" vertical="center" wrapText="1"/>
    </xf>
    <xf numFmtId="49" fontId="23" fillId="2" borderId="2" xfId="0" applyNumberFormat="1" applyFont="1" applyFill="1" applyBorder="1" applyAlignment="1">
      <alignment vertical="center" wrapText="1"/>
    </xf>
    <xf numFmtId="4" fontId="23" fillId="2" borderId="7" xfId="0" applyNumberFormat="1" applyFont="1" applyFill="1" applyBorder="1" applyAlignment="1">
      <alignment horizontal="center" vertical="center" wrapText="1"/>
    </xf>
    <xf numFmtId="0" fontId="38" fillId="2" borderId="2" xfId="12" applyFont="1" applyFill="1" applyBorder="1" applyAlignment="1">
      <alignment horizontal="center" vertical="center"/>
    </xf>
    <xf numFmtId="4" fontId="23" fillId="2" borderId="2" xfId="0" applyNumberFormat="1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/>
    </xf>
    <xf numFmtId="169" fontId="15" fillId="0" borderId="2" xfId="1" applyNumberFormat="1" applyFont="1" applyFill="1" applyBorder="1" applyAlignment="1">
      <alignment horizontal="center" vertical="center" wrapText="1"/>
    </xf>
    <xf numFmtId="4" fontId="15" fillId="0" borderId="2" xfId="1" applyNumberFormat="1" applyFont="1" applyFill="1" applyBorder="1" applyAlignment="1">
      <alignment horizontal="center" vertical="center" wrapText="1"/>
    </xf>
    <xf numFmtId="0" fontId="15" fillId="0" borderId="2" xfId="1" applyNumberFormat="1" applyFont="1" applyFill="1" applyBorder="1" applyAlignment="1">
      <alignment horizontal="center" vertical="center" wrapText="1"/>
    </xf>
    <xf numFmtId="165" fontId="15" fillId="0" borderId="2" xfId="3" applyFont="1" applyFill="1" applyBorder="1" applyAlignment="1">
      <alignment horizontal="center" vertical="center" wrapText="1"/>
    </xf>
    <xf numFmtId="0" fontId="19" fillId="0" borderId="2" xfId="0" applyFont="1" applyFill="1" applyBorder="1" applyAlignment="1">
      <alignment horizontal="center" vertical="center" wrapText="1"/>
    </xf>
    <xf numFmtId="0" fontId="18" fillId="2" borderId="2" xfId="1" applyFont="1" applyFill="1" applyBorder="1" applyAlignment="1">
      <alignment horizontal="center" vertical="center" wrapText="1"/>
    </xf>
    <xf numFmtId="168" fontId="15" fillId="0" borderId="2" xfId="1" applyNumberFormat="1" applyFont="1" applyFill="1" applyBorder="1" applyAlignment="1">
      <alignment horizontal="center" vertical="center" wrapText="1"/>
    </xf>
    <xf numFmtId="166" fontId="15" fillId="0" borderId="2" xfId="1" applyNumberFormat="1" applyFont="1" applyFill="1" applyBorder="1" applyAlignment="1">
      <alignment horizontal="center" vertical="center" wrapText="1"/>
    </xf>
    <xf numFmtId="4" fontId="18" fillId="0" borderId="2" xfId="1" applyNumberFormat="1" applyFont="1" applyFill="1" applyBorder="1" applyAlignment="1">
      <alignment horizontal="center" vertical="center" wrapText="1"/>
    </xf>
    <xf numFmtId="0" fontId="43" fillId="2" borderId="2" xfId="1" applyFont="1" applyFill="1" applyBorder="1" applyAlignment="1">
      <alignment horizontal="center" vertical="center" wrapText="1"/>
    </xf>
    <xf numFmtId="49" fontId="15" fillId="0" borderId="3" xfId="0" applyNumberFormat="1" applyFont="1" applyFill="1" applyBorder="1" applyAlignment="1">
      <alignment horizontal="left" vertical="center" wrapText="1"/>
    </xf>
    <xf numFmtId="4" fontId="18" fillId="0" borderId="32" xfId="0" applyNumberFormat="1" applyFont="1" applyFill="1" applyBorder="1" applyAlignment="1">
      <alignment horizontal="center" vertical="center" wrapText="1"/>
    </xf>
    <xf numFmtId="0" fontId="18" fillId="0" borderId="3" xfId="12" applyFont="1" applyFill="1" applyBorder="1" applyAlignment="1">
      <alignment horizontal="center" vertical="center" wrapText="1"/>
    </xf>
    <xf numFmtId="4" fontId="18" fillId="0" borderId="3" xfId="0" applyNumberFormat="1" applyFont="1" applyFill="1" applyBorder="1" applyAlignment="1">
      <alignment horizontal="center" vertical="center" wrapText="1"/>
    </xf>
    <xf numFmtId="0" fontId="18" fillId="0" borderId="3" xfId="0" applyFont="1" applyFill="1" applyBorder="1" applyAlignment="1">
      <alignment horizontal="center" vertical="center" wrapText="1"/>
    </xf>
    <xf numFmtId="49" fontId="46" fillId="0" borderId="3" xfId="0" applyNumberFormat="1" applyFont="1" applyFill="1" applyBorder="1" applyAlignment="1">
      <alignment horizontal="right" vertical="center" wrapText="1"/>
    </xf>
    <xf numFmtId="4" fontId="15" fillId="0" borderId="7" xfId="0" applyNumberFormat="1" applyFont="1" applyFill="1" applyBorder="1" applyAlignment="1">
      <alignment horizontal="center" vertical="center" wrapText="1"/>
    </xf>
    <xf numFmtId="0" fontId="15" fillId="0" borderId="2" xfId="12" applyFont="1" applyFill="1" applyBorder="1" applyAlignment="1">
      <alignment horizontal="center" vertical="center"/>
    </xf>
    <xf numFmtId="4" fontId="19" fillId="0" borderId="2" xfId="0" applyNumberFormat="1" applyFont="1" applyFill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center" vertical="center" wrapText="1"/>
    </xf>
    <xf numFmtId="4" fontId="15" fillId="0" borderId="2" xfId="0" applyNumberFormat="1" applyFont="1" applyFill="1" applyBorder="1" applyAlignment="1">
      <alignment horizontal="center" vertical="center" wrapText="1"/>
    </xf>
    <xf numFmtId="0" fontId="46" fillId="0" borderId="2" xfId="12" applyFont="1" applyFill="1" applyBorder="1" applyAlignment="1">
      <alignment horizontal="center" vertical="center"/>
    </xf>
    <xf numFmtId="49" fontId="15" fillId="0" borderId="2" xfId="0" applyNumberFormat="1" applyFont="1" applyFill="1" applyBorder="1" applyAlignment="1">
      <alignment vertical="center" wrapText="1"/>
    </xf>
    <xf numFmtId="172" fontId="15" fillId="0" borderId="2" xfId="12" applyNumberFormat="1" applyFont="1" applyFill="1" applyBorder="1" applyAlignment="1">
      <alignment horizontal="center" vertical="center"/>
    </xf>
    <xf numFmtId="49" fontId="18" fillId="0" borderId="2" xfId="0" applyNumberFormat="1" applyFont="1" applyFill="1" applyBorder="1" applyAlignment="1">
      <alignment vertical="center" wrapText="1"/>
    </xf>
    <xf numFmtId="4" fontId="18" fillId="0" borderId="7" xfId="0" applyNumberFormat="1" applyFont="1" applyFill="1" applyBorder="1" applyAlignment="1">
      <alignment horizontal="center" vertical="center" wrapText="1"/>
    </xf>
    <xf numFmtId="4" fontId="18" fillId="0" borderId="2" xfId="0" applyNumberFormat="1" applyFont="1" applyFill="1" applyBorder="1" applyAlignment="1">
      <alignment horizontal="center" vertical="center" wrapText="1"/>
    </xf>
    <xf numFmtId="0" fontId="37" fillId="0" borderId="0" xfId="0" applyFont="1"/>
    <xf numFmtId="2" fontId="15" fillId="4" borderId="2" xfId="1" applyNumberFormat="1" applyFont="1" applyFill="1" applyBorder="1" applyAlignment="1">
      <alignment horizontal="center" vertical="center" wrapText="1"/>
    </xf>
    <xf numFmtId="166" fontId="23" fillId="0" borderId="0" xfId="1" applyNumberFormat="1" applyFont="1" applyFill="1" applyBorder="1" applyAlignment="1">
      <alignment horizontal="center" vertical="center" wrapText="1"/>
    </xf>
    <xf numFmtId="0" fontId="38" fillId="0" borderId="0" xfId="5" applyFont="1" applyFill="1" applyAlignment="1">
      <alignment wrapText="1"/>
    </xf>
    <xf numFmtId="0" fontId="23" fillId="2" borderId="0" xfId="2" applyFont="1" applyFill="1" applyAlignment="1">
      <alignment horizontal="right" vertical="center"/>
    </xf>
    <xf numFmtId="2" fontId="23" fillId="2" borderId="0" xfId="2" applyNumberFormat="1" applyFont="1" applyFill="1" applyAlignment="1">
      <alignment horizontal="center" vertical="center"/>
    </xf>
    <xf numFmtId="0" fontId="38" fillId="0" borderId="0" xfId="0" applyFont="1" applyFill="1" applyAlignment="1">
      <alignment horizontal="right"/>
    </xf>
    <xf numFmtId="0" fontId="22" fillId="2" borderId="2" xfId="1" applyFont="1" applyFill="1" applyBorder="1" applyAlignment="1">
      <alignment horizontal="center" vertical="center" wrapText="1"/>
    </xf>
    <xf numFmtId="0" fontId="38" fillId="2" borderId="0" xfId="12" applyFont="1" applyFill="1" applyAlignment="1">
      <alignment horizontal="left"/>
    </xf>
    <xf numFmtId="0" fontId="21" fillId="0" borderId="0" xfId="1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38" fillId="0" borderId="2" xfId="0" applyFont="1" applyFill="1" applyBorder="1" applyAlignment="1">
      <alignment horizontal="center" vertical="center" wrapText="1"/>
    </xf>
    <xf numFmtId="0" fontId="17" fillId="0" borderId="32" xfId="1" applyFont="1" applyFill="1" applyBorder="1" applyAlignment="1">
      <alignment horizontal="center" vertical="center" wrapText="1"/>
    </xf>
    <xf numFmtId="0" fontId="26" fillId="0" borderId="0" xfId="1" applyFont="1" applyFill="1" applyAlignment="1">
      <alignment horizontal="center" vertical="center" wrapText="1"/>
    </xf>
    <xf numFmtId="4" fontId="26" fillId="0" borderId="0" xfId="1" applyNumberFormat="1" applyFont="1" applyFill="1" applyBorder="1" applyAlignment="1">
      <alignment horizontal="center" vertical="center" wrapText="1"/>
    </xf>
    <xf numFmtId="4" fontId="21" fillId="0" borderId="2" xfId="1" applyNumberFormat="1" applyFont="1" applyFill="1" applyBorder="1" applyAlignment="1">
      <alignment horizontal="right" vertical="center"/>
    </xf>
    <xf numFmtId="4" fontId="21" fillId="0" borderId="2" xfId="1" applyNumberFormat="1" applyFont="1" applyFill="1" applyBorder="1" applyAlignment="1">
      <alignment horizontal="center" vertical="center" wrapText="1"/>
    </xf>
    <xf numFmtId="1" fontId="21" fillId="0" borderId="2" xfId="1" applyNumberFormat="1" applyFont="1" applyFill="1" applyBorder="1" applyAlignment="1">
      <alignment horizontal="center" vertical="center"/>
    </xf>
    <xf numFmtId="0" fontId="16" fillId="0" borderId="42" xfId="1" applyFont="1" applyFill="1" applyBorder="1" applyAlignment="1">
      <alignment horizontal="center" vertical="center" wrapText="1"/>
    </xf>
    <xf numFmtId="166" fontId="23" fillId="2" borderId="2" xfId="1" applyNumberFormat="1" applyFont="1" applyFill="1" applyBorder="1" applyAlignment="1">
      <alignment horizontal="center" vertical="center" wrapText="1"/>
    </xf>
    <xf numFmtId="4" fontId="38" fillId="2" borderId="7" xfId="3" applyNumberFormat="1" applyFont="1" applyFill="1" applyBorder="1" applyAlignment="1">
      <alignment horizontal="center" vertical="center"/>
    </xf>
    <xf numFmtId="4" fontId="38" fillId="2" borderId="43" xfId="3" applyNumberFormat="1" applyFont="1" applyFill="1" applyBorder="1" applyAlignment="1">
      <alignment horizontal="center" vertical="center"/>
    </xf>
    <xf numFmtId="0" fontId="16" fillId="4" borderId="2" xfId="1" applyFont="1" applyFill="1" applyBorder="1" applyAlignment="1">
      <alignment horizontal="center" vertical="center" wrapText="1"/>
    </xf>
    <xf numFmtId="0" fontId="18" fillId="4" borderId="2" xfId="1" applyFont="1" applyFill="1" applyBorder="1" applyAlignment="1">
      <alignment horizontal="center" vertical="center" wrapText="1"/>
    </xf>
    <xf numFmtId="0" fontId="20" fillId="4" borderId="2" xfId="1" applyFont="1" applyFill="1" applyBorder="1" applyAlignment="1">
      <alignment horizontal="left" vertical="center" wrapText="1"/>
    </xf>
    <xf numFmtId="1" fontId="38" fillId="4" borderId="2" xfId="1" applyNumberFormat="1" applyFont="1" applyFill="1" applyBorder="1" applyAlignment="1">
      <alignment horizontal="center" vertical="center" wrapText="1"/>
    </xf>
    <xf numFmtId="169" fontId="38" fillId="4" borderId="2" xfId="1" applyNumberFormat="1" applyFont="1" applyFill="1" applyBorder="1" applyAlignment="1">
      <alignment horizontal="center" vertical="center" wrapText="1"/>
    </xf>
    <xf numFmtId="4" fontId="22" fillId="4" borderId="2" xfId="1" applyNumberFormat="1" applyFont="1" applyFill="1" applyBorder="1" applyAlignment="1">
      <alignment horizontal="center" vertical="center" wrapText="1"/>
    </xf>
    <xf numFmtId="4" fontId="23" fillId="4" borderId="2" xfId="1" applyNumberFormat="1" applyFont="1" applyFill="1" applyBorder="1" applyAlignment="1">
      <alignment horizontal="center" vertical="center" wrapText="1"/>
    </xf>
    <xf numFmtId="0" fontId="23" fillId="0" borderId="0" xfId="2" applyFont="1" applyFill="1" applyAlignment="1">
      <alignment vertical="center"/>
    </xf>
    <xf numFmtId="9" fontId="23" fillId="0" borderId="0" xfId="27" applyFont="1" applyAlignment="1">
      <alignment horizontal="center" vertical="center"/>
    </xf>
    <xf numFmtId="0" fontId="15" fillId="0" borderId="0" xfId="2" applyFont="1" applyAlignment="1">
      <alignment horizontal="center" vertical="center"/>
    </xf>
    <xf numFmtId="0" fontId="17" fillId="0" borderId="32" xfId="1" applyFont="1" applyFill="1" applyBorder="1" applyAlignment="1">
      <alignment horizontal="right" vertical="center" wrapText="1"/>
    </xf>
    <xf numFmtId="0" fontId="16" fillId="0" borderId="2" xfId="1" applyFont="1" applyFill="1" applyBorder="1" applyAlignment="1">
      <alignment horizontal="center" vertical="center" wrapText="1"/>
    </xf>
    <xf numFmtId="0" fontId="21" fillId="0" borderId="2" xfId="1" applyFont="1" applyFill="1" applyBorder="1" applyAlignment="1">
      <alignment horizontal="right" vertical="center" wrapText="1"/>
    </xf>
    <xf numFmtId="4" fontId="21" fillId="2" borderId="2" xfId="1" applyNumberFormat="1" applyFont="1" applyFill="1" applyBorder="1" applyAlignment="1">
      <alignment horizontal="center" vertical="center"/>
    </xf>
    <xf numFmtId="2" fontId="21" fillId="0" borderId="2" xfId="1" applyNumberFormat="1" applyFont="1" applyFill="1" applyBorder="1" applyAlignment="1">
      <alignment horizontal="center" vertical="center"/>
    </xf>
    <xf numFmtId="4" fontId="23" fillId="0" borderId="0" xfId="2" applyNumberFormat="1" applyFont="1" applyAlignment="1">
      <alignment horizontal="center" vertical="center"/>
    </xf>
    <xf numFmtId="171" fontId="23" fillId="0" borderId="12" xfId="1" applyNumberFormat="1" applyFont="1" applyFill="1" applyBorder="1" applyAlignment="1">
      <alignment horizontal="center" vertical="center" wrapText="1"/>
    </xf>
    <xf numFmtId="0" fontId="15" fillId="0" borderId="0" xfId="2" applyFont="1" applyFill="1"/>
    <xf numFmtId="0" fontId="18" fillId="0" borderId="0" xfId="2" applyFont="1" applyFill="1" applyAlignment="1">
      <alignment horizontal="center" vertical="center"/>
    </xf>
    <xf numFmtId="0" fontId="0" fillId="0" borderId="0" xfId="0" applyFill="1"/>
    <xf numFmtId="0" fontId="23" fillId="0" borderId="0" xfId="2" applyFont="1" applyFill="1" applyAlignment="1">
      <alignment horizontal="center" vertical="center"/>
    </xf>
    <xf numFmtId="2" fontId="23" fillId="0" borderId="0" xfId="2" applyNumberFormat="1" applyFont="1" applyFill="1" applyAlignment="1">
      <alignment horizontal="center" vertical="center"/>
    </xf>
    <xf numFmtId="174" fontId="17" fillId="0" borderId="40" xfId="1" applyNumberFormat="1" applyFont="1" applyFill="1" applyBorder="1" applyAlignment="1">
      <alignment horizontal="left" vertical="center" wrapText="1"/>
    </xf>
    <xf numFmtId="4" fontId="18" fillId="0" borderId="16" xfId="1" applyNumberFormat="1" applyFont="1" applyFill="1" applyBorder="1" applyAlignment="1">
      <alignment horizontal="center" vertical="center" wrapText="1"/>
    </xf>
    <xf numFmtId="2" fontId="23" fillId="0" borderId="0" xfId="5" applyNumberFormat="1" applyFont="1" applyFill="1" applyAlignment="1">
      <alignment horizontal="center" vertical="center" wrapText="1"/>
    </xf>
    <xf numFmtId="4" fontId="21" fillId="5" borderId="2" xfId="1" applyNumberFormat="1" applyFont="1" applyFill="1" applyBorder="1" applyAlignment="1">
      <alignment horizontal="center" vertical="center"/>
    </xf>
    <xf numFmtId="4" fontId="21" fillId="5" borderId="2" xfId="1" applyNumberFormat="1" applyFont="1" applyFill="1" applyBorder="1" applyAlignment="1">
      <alignment horizontal="center" vertical="center" wrapText="1"/>
    </xf>
    <xf numFmtId="0" fontId="21" fillId="5" borderId="2" xfId="1" applyFont="1" applyFill="1" applyBorder="1" applyAlignment="1">
      <alignment horizontal="center" vertical="center" wrapText="1"/>
    </xf>
    <xf numFmtId="0" fontId="23" fillId="5" borderId="8" xfId="1" applyFont="1" applyFill="1" applyBorder="1" applyAlignment="1">
      <alignment vertical="center" wrapText="1"/>
    </xf>
    <xf numFmtId="0" fontId="23" fillId="5" borderId="8" xfId="1" applyFont="1" applyFill="1" applyBorder="1" applyAlignment="1">
      <alignment horizontal="right" vertical="center" wrapText="1"/>
    </xf>
    <xf numFmtId="0" fontId="23" fillId="5" borderId="9" xfId="1" applyFont="1" applyFill="1" applyBorder="1" applyAlignment="1">
      <alignment vertical="center" wrapText="1"/>
    </xf>
    <xf numFmtId="4" fontId="23" fillId="5" borderId="8" xfId="1" applyNumberFormat="1" applyFont="1" applyFill="1" applyBorder="1" applyAlignment="1">
      <alignment horizontal="right" vertical="center" wrapText="1"/>
    </xf>
    <xf numFmtId="0" fontId="23" fillId="5" borderId="7" xfId="1" applyFont="1" applyFill="1" applyBorder="1" applyAlignment="1">
      <alignment vertical="center" wrapText="1"/>
    </xf>
    <xf numFmtId="0" fontId="21" fillId="0" borderId="0" xfId="1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0" fontId="21" fillId="0" borderId="0" xfId="1" applyFont="1" applyFill="1" applyAlignment="1">
      <alignment horizontal="center" vertical="center" wrapText="1"/>
    </xf>
    <xf numFmtId="0" fontId="15" fillId="0" borderId="0" xfId="2" applyFont="1" applyAlignment="1">
      <alignment horizontal="center" vertical="center"/>
    </xf>
    <xf numFmtId="4" fontId="22" fillId="0" borderId="4" xfId="1" applyNumberFormat="1" applyFont="1" applyFill="1" applyBorder="1" applyAlignment="1">
      <alignment horizontal="center" vertical="center" wrapText="1"/>
    </xf>
    <xf numFmtId="1" fontId="23" fillId="0" borderId="0" xfId="0" applyNumberFormat="1" applyFont="1" applyAlignment="1">
      <alignment horizontal="center" vertical="center" wrapText="1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44" xfId="1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15" fillId="0" borderId="4" xfId="1" applyFont="1" applyFill="1" applyBorder="1" applyAlignment="1">
      <alignment horizontal="center" vertical="center" wrapText="1"/>
    </xf>
    <xf numFmtId="2" fontId="15" fillId="0" borderId="4" xfId="1" applyNumberFormat="1" applyFont="1" applyFill="1" applyBorder="1" applyAlignment="1">
      <alignment horizontal="center" vertical="center" wrapText="1"/>
    </xf>
    <xf numFmtId="4" fontId="15" fillId="0" borderId="4" xfId="1" applyNumberFormat="1" applyFont="1" applyFill="1" applyBorder="1" applyAlignment="1">
      <alignment horizontal="center" vertical="center" wrapText="1"/>
    </xf>
    <xf numFmtId="0" fontId="16" fillId="6" borderId="2" xfId="1" applyFont="1" applyFill="1" applyBorder="1" applyAlignment="1">
      <alignment horizontal="center" vertical="center" wrapText="1"/>
    </xf>
    <xf numFmtId="0" fontId="18" fillId="6" borderId="2" xfId="1" applyFont="1" applyFill="1" applyBorder="1" applyAlignment="1">
      <alignment horizontal="center" vertical="center" wrapText="1"/>
    </xf>
    <xf numFmtId="0" fontId="15" fillId="6" borderId="2" xfId="1" applyFont="1" applyFill="1" applyBorder="1" applyAlignment="1">
      <alignment horizontal="left" vertical="center" wrapText="1"/>
    </xf>
    <xf numFmtId="1" fontId="38" fillId="6" borderId="2" xfId="1" applyNumberFormat="1" applyFont="1" applyFill="1" applyBorder="1" applyAlignment="1">
      <alignment horizontal="center" vertical="center" wrapText="1"/>
    </xf>
    <xf numFmtId="169" fontId="38" fillId="6" borderId="2" xfId="1" applyNumberFormat="1" applyFont="1" applyFill="1" applyBorder="1" applyAlignment="1">
      <alignment horizontal="center" vertical="center" wrapText="1"/>
    </xf>
    <xf numFmtId="4" fontId="22" fillId="6" borderId="2" xfId="1" applyNumberFormat="1" applyFont="1" applyFill="1" applyBorder="1" applyAlignment="1">
      <alignment horizontal="center" vertical="center" wrapText="1"/>
    </xf>
    <xf numFmtId="4" fontId="23" fillId="6" borderId="2" xfId="1" applyNumberFormat="1" applyFont="1" applyFill="1" applyBorder="1" applyAlignment="1">
      <alignment horizontal="center" vertical="center" wrapText="1"/>
    </xf>
    <xf numFmtId="4" fontId="38" fillId="6" borderId="2" xfId="1" applyNumberFormat="1" applyFont="1" applyFill="1" applyBorder="1" applyAlignment="1">
      <alignment horizontal="center" vertical="center" wrapText="1"/>
    </xf>
    <xf numFmtId="2" fontId="22" fillId="6" borderId="2" xfId="1" applyNumberFormat="1" applyFont="1" applyFill="1" applyBorder="1" applyAlignment="1">
      <alignment horizontal="center" vertical="center" wrapText="1"/>
    </xf>
    <xf numFmtId="4" fontId="21" fillId="6" borderId="2" xfId="1" applyNumberFormat="1" applyFont="1" applyFill="1" applyBorder="1" applyAlignment="1">
      <alignment horizontal="right" vertical="center"/>
    </xf>
    <xf numFmtId="4" fontId="21" fillId="6" borderId="2" xfId="1" applyNumberFormat="1" applyFont="1" applyFill="1" applyBorder="1" applyAlignment="1">
      <alignment horizontal="center" vertical="center"/>
    </xf>
    <xf numFmtId="0" fontId="21" fillId="6" borderId="2" xfId="1" applyFont="1" applyFill="1" applyBorder="1" applyAlignment="1">
      <alignment horizontal="center" vertical="center"/>
    </xf>
    <xf numFmtId="3" fontId="21" fillId="6" borderId="2" xfId="1" applyNumberFormat="1" applyFont="1" applyFill="1" applyBorder="1" applyAlignment="1">
      <alignment horizontal="center" vertical="center"/>
    </xf>
    <xf numFmtId="4" fontId="21" fillId="6" borderId="2" xfId="1" applyNumberFormat="1" applyFont="1" applyFill="1" applyBorder="1" applyAlignment="1">
      <alignment horizontal="center" vertical="center" wrapText="1"/>
    </xf>
    <xf numFmtId="169" fontId="21" fillId="6" borderId="2" xfId="1" applyNumberFormat="1" applyFont="1" applyFill="1" applyBorder="1" applyAlignment="1">
      <alignment horizontal="center" vertical="center"/>
    </xf>
    <xf numFmtId="0" fontId="0" fillId="2" borderId="0" xfId="0" applyFont="1" applyFill="1" applyBorder="1"/>
    <xf numFmtId="0" fontId="0" fillId="2" borderId="0" xfId="0" applyFont="1" applyFill="1" applyBorder="1" applyAlignment="1">
      <alignment horizontal="center" vertical="center"/>
    </xf>
    <xf numFmtId="0" fontId="49" fillId="2" borderId="0" xfId="0" applyFont="1" applyFill="1" applyBorder="1" applyAlignment="1">
      <alignment horizontal="right" vertical="center"/>
    </xf>
    <xf numFmtId="0" fontId="0" fillId="2" borderId="0" xfId="0" applyFont="1" applyFill="1"/>
    <xf numFmtId="0" fontId="50" fillId="2" borderId="0" xfId="0" applyFont="1" applyFill="1" applyBorder="1" applyAlignment="1">
      <alignment horizontal="center" wrapText="1"/>
    </xf>
    <xf numFmtId="0" fontId="49" fillId="2" borderId="0" xfId="0" applyFont="1" applyFill="1" applyBorder="1" applyAlignment="1">
      <alignment vertical="center" wrapText="1"/>
    </xf>
    <xf numFmtId="0" fontId="49" fillId="2" borderId="0" xfId="0" applyFont="1" applyFill="1" applyBorder="1" applyAlignment="1">
      <alignment horizontal="left" vertical="center" wrapText="1"/>
    </xf>
    <xf numFmtId="0" fontId="49" fillId="2" borderId="0" xfId="0" applyFont="1" applyFill="1" applyBorder="1" applyAlignment="1">
      <alignment vertical="center"/>
    </xf>
    <xf numFmtId="0" fontId="49" fillId="2" borderId="0" xfId="0" applyFont="1" applyFill="1" applyBorder="1"/>
    <xf numFmtId="0" fontId="49" fillId="2" borderId="0" xfId="0" applyFont="1" applyFill="1" applyBorder="1" applyAlignment="1">
      <alignment horizontal="center" vertical="center"/>
    </xf>
    <xf numFmtId="0" fontId="49" fillId="2" borderId="22" xfId="0" applyFont="1" applyFill="1" applyBorder="1"/>
    <xf numFmtId="0" fontId="49" fillId="2" borderId="22" xfId="0" applyFont="1" applyFill="1" applyBorder="1" applyAlignment="1">
      <alignment horizontal="center" vertical="center"/>
    </xf>
    <xf numFmtId="0" fontId="49" fillId="2" borderId="22" xfId="0" applyFont="1" applyFill="1" applyBorder="1" applyAlignment="1">
      <alignment horizontal="right"/>
    </xf>
    <xf numFmtId="0" fontId="49" fillId="2" borderId="0" xfId="0" applyFont="1" applyFill="1" applyBorder="1" applyAlignment="1">
      <alignment horizontal="right"/>
    </xf>
    <xf numFmtId="0" fontId="49" fillId="2" borderId="4" xfId="0" applyFont="1" applyFill="1" applyBorder="1" applyAlignment="1">
      <alignment horizontal="center" vertical="center" wrapText="1"/>
    </xf>
    <xf numFmtId="0" fontId="49" fillId="2" borderId="0" xfId="0" applyFont="1" applyFill="1" applyBorder="1" applyAlignment="1">
      <alignment horizontal="center" vertical="center" wrapText="1"/>
    </xf>
    <xf numFmtId="0" fontId="52" fillId="2" borderId="4" xfId="0" applyFont="1" applyFill="1" applyBorder="1" applyAlignment="1">
      <alignment horizontal="left" vertical="center" wrapText="1"/>
    </xf>
    <xf numFmtId="0" fontId="53" fillId="2" borderId="4" xfId="0" applyFont="1" applyFill="1" applyBorder="1" applyAlignment="1">
      <alignment horizontal="right" vertical="center" wrapText="1"/>
    </xf>
    <xf numFmtId="43" fontId="49" fillId="0" borderId="2" xfId="7" applyFont="1" applyFill="1" applyBorder="1" applyAlignment="1">
      <alignment horizontal="right" vertical="center" wrapText="1"/>
    </xf>
    <xf numFmtId="43" fontId="49" fillId="2" borderId="4" xfId="7" applyFont="1" applyFill="1" applyBorder="1" applyAlignment="1">
      <alignment horizontal="center" vertical="center" wrapText="1"/>
    </xf>
    <xf numFmtId="43" fontId="49" fillId="2" borderId="4" xfId="7" applyFont="1" applyFill="1" applyBorder="1" applyAlignment="1">
      <alignment horizontal="right" vertical="center" wrapText="1"/>
    </xf>
    <xf numFmtId="43" fontId="49" fillId="0" borderId="2" xfId="7" applyFont="1" applyFill="1" applyBorder="1" applyAlignment="1">
      <alignment horizontal="center" vertical="center" wrapText="1"/>
    </xf>
    <xf numFmtId="43" fontId="49" fillId="2" borderId="0" xfId="7" applyFont="1" applyFill="1" applyBorder="1" applyAlignment="1">
      <alignment horizontal="right" vertical="center" wrapText="1"/>
    </xf>
    <xf numFmtId="4" fontId="0" fillId="2" borderId="0" xfId="0" applyNumberFormat="1" applyFont="1" applyFill="1"/>
    <xf numFmtId="0" fontId="52" fillId="0" borderId="2" xfId="0" applyFont="1" applyFill="1" applyBorder="1" applyAlignment="1">
      <alignment horizontal="left" vertical="center" wrapText="1"/>
    </xf>
    <xf numFmtId="43" fontId="49" fillId="2" borderId="2" xfId="7" applyFont="1" applyFill="1" applyBorder="1" applyAlignment="1">
      <alignment horizontal="right" vertical="center" wrapText="1"/>
    </xf>
    <xf numFmtId="0" fontId="54" fillId="2" borderId="2" xfId="0" applyFont="1" applyFill="1" applyBorder="1" applyAlignment="1">
      <alignment horizontal="left" vertical="center" wrapText="1"/>
    </xf>
    <xf numFmtId="43" fontId="49" fillId="2" borderId="2" xfId="7" applyFont="1" applyFill="1" applyBorder="1" applyAlignment="1">
      <alignment horizontal="center" vertical="center" wrapText="1"/>
    </xf>
    <xf numFmtId="43" fontId="0" fillId="2" borderId="0" xfId="0" applyNumberFormat="1" applyFont="1" applyFill="1"/>
    <xf numFmtId="0" fontId="55" fillId="2" borderId="2" xfId="0" applyFont="1" applyFill="1" applyBorder="1" applyAlignment="1">
      <alignment horizontal="right" vertical="center" wrapText="1"/>
    </xf>
    <xf numFmtId="175" fontId="49" fillId="0" borderId="2" xfId="7" applyNumberFormat="1" applyFont="1" applyFill="1" applyBorder="1" applyAlignment="1">
      <alignment horizontal="center" vertical="center" wrapText="1"/>
    </xf>
    <xf numFmtId="4" fontId="56" fillId="2" borderId="0" xfId="0" applyNumberFormat="1" applyFont="1" applyFill="1" applyAlignment="1">
      <alignment horizontal="right"/>
    </xf>
    <xf numFmtId="0" fontId="52" fillId="2" borderId="2" xfId="0" applyFont="1" applyFill="1" applyBorder="1" applyAlignment="1">
      <alignment horizontal="left" vertical="center" wrapText="1"/>
    </xf>
    <xf numFmtId="43" fontId="49" fillId="0" borderId="2" xfId="7" applyFont="1" applyFill="1" applyBorder="1" applyAlignment="1">
      <alignment vertical="center" wrapText="1"/>
    </xf>
    <xf numFmtId="43" fontId="49" fillId="2" borderId="2" xfId="7" applyFont="1" applyFill="1" applyBorder="1" applyAlignment="1">
      <alignment vertical="center" wrapText="1"/>
    </xf>
    <xf numFmtId="0" fontId="57" fillId="2" borderId="0" xfId="0" applyFont="1" applyFill="1"/>
    <xf numFmtId="4" fontId="0" fillId="2" borderId="0" xfId="0" applyNumberFormat="1" applyFont="1" applyFill="1" applyAlignment="1">
      <alignment horizontal="right"/>
    </xf>
    <xf numFmtId="0" fontId="49" fillId="2" borderId="2" xfId="0" applyFont="1" applyFill="1" applyBorder="1" applyAlignment="1">
      <alignment vertical="center" wrapText="1"/>
    </xf>
    <xf numFmtId="43" fontId="58" fillId="2" borderId="0" xfId="7" applyFont="1" applyFill="1" applyBorder="1" applyAlignment="1">
      <alignment horizontal="right" vertical="center" wrapText="1"/>
    </xf>
    <xf numFmtId="43" fontId="54" fillId="2" borderId="0" xfId="7" applyFont="1" applyFill="1" applyBorder="1" applyAlignment="1">
      <alignment horizontal="right" vertical="center" wrapText="1"/>
    </xf>
    <xf numFmtId="0" fontId="52" fillId="2" borderId="2" xfId="0" applyFont="1" applyFill="1" applyBorder="1" applyAlignment="1">
      <alignment vertical="center" wrapText="1"/>
    </xf>
    <xf numFmtId="43" fontId="59" fillId="2" borderId="0" xfId="0" applyNumberFormat="1" applyFont="1" applyFill="1"/>
    <xf numFmtId="43" fontId="52" fillId="2" borderId="2" xfId="7" applyFont="1" applyFill="1" applyBorder="1" applyAlignment="1">
      <alignment horizontal="right" vertical="center" wrapText="1"/>
    </xf>
    <xf numFmtId="43" fontId="57" fillId="2" borderId="0" xfId="0" applyNumberFormat="1" applyFont="1" applyFill="1"/>
    <xf numFmtId="0" fontId="58" fillId="0" borderId="0" xfId="12" applyFont="1" applyFill="1" applyAlignment="1">
      <alignment horizontal="left" vertical="center" wrapText="1"/>
    </xf>
    <xf numFmtId="0" fontId="58" fillId="2" borderId="0" xfId="2" applyFont="1" applyFill="1"/>
    <xf numFmtId="4" fontId="58" fillId="2" borderId="0" xfId="2" applyNumberFormat="1" applyFont="1" applyFill="1"/>
    <xf numFmtId="43" fontId="58" fillId="2" borderId="0" xfId="2" applyNumberFormat="1" applyFont="1" applyFill="1"/>
    <xf numFmtId="0" fontId="49" fillId="0" borderId="0" xfId="0" applyFont="1" applyFill="1"/>
    <xf numFmtId="0" fontId="49" fillId="0" borderId="0" xfId="0" applyFont="1" applyFill="1" applyAlignment="1">
      <alignment horizontal="center" vertical="center"/>
    </xf>
    <xf numFmtId="4" fontId="49" fillId="0" borderId="0" xfId="0" applyNumberFormat="1" applyFont="1" applyFill="1"/>
    <xf numFmtId="0" fontId="49" fillId="2" borderId="0" xfId="0" applyFont="1" applyFill="1" applyAlignment="1">
      <alignment horizontal="left" vertical="center" wrapText="1"/>
    </xf>
    <xf numFmtId="0" fontId="49" fillId="2" borderId="0" xfId="0" applyFont="1" applyFill="1" applyAlignment="1">
      <alignment horizontal="center" vertical="center" wrapText="1"/>
    </xf>
    <xf numFmtId="0" fontId="0" fillId="2" borderId="0" xfId="0" applyFont="1" applyFill="1" applyAlignment="1">
      <alignment horizontal="center" vertical="center"/>
    </xf>
    <xf numFmtId="0" fontId="0" fillId="2" borderId="0" xfId="0" applyFont="1" applyFill="1" applyAlignment="1"/>
    <xf numFmtId="0" fontId="58" fillId="2" borderId="0" xfId="2" applyFont="1" applyFill="1" applyAlignment="1">
      <alignment horizontal="center"/>
    </xf>
    <xf numFmtId="43" fontId="60" fillId="7" borderId="0" xfId="7" applyFont="1" applyFill="1" applyBorder="1" applyAlignment="1">
      <alignment horizontal="right" vertical="center" wrapText="1"/>
    </xf>
    <xf numFmtId="0" fontId="61" fillId="7" borderId="0" xfId="0" applyFont="1" applyFill="1" applyAlignment="1">
      <alignment horizontal="right" wrapText="1"/>
    </xf>
    <xf numFmtId="43" fontId="62" fillId="7" borderId="0" xfId="7" applyFont="1" applyFill="1" applyBorder="1" applyAlignment="1">
      <alignment horizontal="right" vertical="center" wrapText="1"/>
    </xf>
    <xf numFmtId="43" fontId="63" fillId="7" borderId="0" xfId="0" applyNumberFormat="1" applyFont="1" applyFill="1"/>
    <xf numFmtId="43" fontId="64" fillId="2" borderId="0" xfId="7" applyFont="1" applyFill="1" applyBorder="1" applyAlignment="1">
      <alignment horizontal="right" vertical="center" wrapText="1"/>
    </xf>
    <xf numFmtId="174" fontId="23" fillId="0" borderId="0" xfId="2" applyNumberFormat="1" applyFont="1" applyFill="1" applyAlignment="1">
      <alignment horizontal="center" vertical="center"/>
    </xf>
    <xf numFmtId="174" fontId="17" fillId="0" borderId="40" xfId="1" applyNumberFormat="1" applyFont="1" applyFill="1" applyBorder="1" applyAlignment="1">
      <alignment horizontal="center" vertical="center" wrapText="1"/>
    </xf>
    <xf numFmtId="174" fontId="23" fillId="0" borderId="0" xfId="5" applyNumberFormat="1" applyFont="1" applyFill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58" fillId="0" borderId="0" xfId="12" applyFont="1" applyFill="1" applyAlignment="1">
      <alignment horizontal="left" vertical="center" wrapText="1"/>
    </xf>
    <xf numFmtId="0" fontId="49" fillId="0" borderId="0" xfId="0" applyFont="1" applyFill="1" applyAlignment="1">
      <alignment horizontal="left" vertical="center" wrapText="1"/>
    </xf>
    <xf numFmtId="0" fontId="58" fillId="2" borderId="0" xfId="2" applyFont="1" applyFill="1" applyAlignment="1">
      <alignment horizontal="left" wrapText="1"/>
    </xf>
    <xf numFmtId="0" fontId="58" fillId="2" borderId="0" xfId="2" applyFont="1" applyFill="1" applyAlignment="1">
      <alignment horizontal="left"/>
    </xf>
    <xf numFmtId="0" fontId="50" fillId="2" borderId="0" xfId="0" applyFont="1" applyFill="1" applyBorder="1" applyAlignment="1">
      <alignment horizontal="center" wrapText="1"/>
    </xf>
    <xf numFmtId="0" fontId="49" fillId="2" borderId="0" xfId="0" applyFont="1" applyFill="1" applyBorder="1" applyAlignment="1">
      <alignment horizontal="left" vertical="center" wrapText="1"/>
    </xf>
    <xf numFmtId="4" fontId="23" fillId="5" borderId="8" xfId="1" applyNumberFormat="1" applyFont="1" applyFill="1" applyBorder="1" applyAlignment="1">
      <alignment horizontal="center" vertical="center" wrapText="1"/>
    </xf>
    <xf numFmtId="0" fontId="23" fillId="5" borderId="8" xfId="1" applyFont="1" applyFill="1" applyBorder="1" applyAlignment="1">
      <alignment horizontal="center" vertical="center" wrapText="1"/>
    </xf>
    <xf numFmtId="4" fontId="23" fillId="5" borderId="8" xfId="1" applyNumberFormat="1" applyFont="1" applyFill="1" applyBorder="1" applyAlignment="1">
      <alignment horizontal="left" vertical="center" wrapText="1"/>
    </xf>
    <xf numFmtId="0" fontId="23" fillId="5" borderId="8" xfId="1" applyFont="1" applyFill="1" applyBorder="1" applyAlignment="1">
      <alignment horizontal="left" vertical="center" wrapText="1"/>
    </xf>
    <xf numFmtId="0" fontId="23" fillId="0" borderId="30" xfId="1" applyFont="1" applyFill="1" applyBorder="1" applyAlignment="1">
      <alignment horizontal="right" vertical="center" wrapText="1"/>
    </xf>
    <xf numFmtId="0" fontId="23" fillId="0" borderId="6" xfId="1" applyFont="1" applyFill="1" applyBorder="1" applyAlignment="1">
      <alignment horizontal="right" vertical="center" wrapText="1"/>
    </xf>
    <xf numFmtId="0" fontId="23" fillId="0" borderId="0" xfId="10" applyFont="1" applyFill="1" applyAlignment="1">
      <alignment horizontal="center" vertical="center"/>
    </xf>
    <xf numFmtId="0" fontId="23" fillId="0" borderId="0" xfId="1" applyFont="1" applyFill="1" applyAlignment="1">
      <alignment horizontal="center" vertical="center" wrapText="1"/>
    </xf>
    <xf numFmtId="0" fontId="21" fillId="0" borderId="0" xfId="1" applyFont="1" applyFill="1" applyAlignment="1">
      <alignment horizontal="center" vertical="center" wrapText="1"/>
    </xf>
    <xf numFmtId="4" fontId="21" fillId="0" borderId="6" xfId="1" applyNumberFormat="1" applyFont="1" applyFill="1" applyBorder="1" applyAlignment="1">
      <alignment horizontal="center" vertical="center"/>
    </xf>
    <xf numFmtId="0" fontId="21" fillId="0" borderId="6" xfId="1" applyFont="1" applyFill="1" applyBorder="1" applyAlignment="1">
      <alignment horizontal="center" vertical="center"/>
    </xf>
    <xf numFmtId="0" fontId="38" fillId="2" borderId="4" xfId="0" applyFont="1" applyFill="1" applyBorder="1" applyAlignment="1">
      <alignment horizontal="center" vertical="center" wrapText="1"/>
    </xf>
    <xf numFmtId="0" fontId="38" fillId="2" borderId="3" xfId="0" applyFont="1" applyFill="1" applyBorder="1" applyAlignment="1">
      <alignment horizontal="center" vertical="center" wrapText="1"/>
    </xf>
    <xf numFmtId="0" fontId="38" fillId="2" borderId="0" xfId="12" applyFont="1" applyFill="1" applyAlignment="1">
      <alignment horizontal="left"/>
    </xf>
    <xf numFmtId="0" fontId="39" fillId="2" borderId="0" xfId="12" applyFont="1" applyFill="1" applyAlignment="1">
      <alignment horizontal="left" vertical="center" wrapText="1"/>
    </xf>
    <xf numFmtId="0" fontId="39" fillId="2" borderId="0" xfId="12" applyFont="1" applyFill="1" applyAlignment="1">
      <alignment horizontal="left" vertical="center"/>
    </xf>
    <xf numFmtId="0" fontId="38" fillId="0" borderId="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  <xf numFmtId="0" fontId="38" fillId="2" borderId="4" xfId="1" applyNumberFormat="1" applyFont="1" applyFill="1" applyBorder="1" applyAlignment="1">
      <alignment horizontal="center" vertical="center" wrapText="1"/>
    </xf>
    <xf numFmtId="0" fontId="38" fillId="2" borderId="3" xfId="1" applyNumberFormat="1" applyFont="1" applyFill="1" applyBorder="1" applyAlignment="1">
      <alignment horizontal="center" vertical="center" wrapText="1"/>
    </xf>
    <xf numFmtId="0" fontId="38" fillId="2" borderId="31" xfId="0" applyFont="1" applyFill="1" applyBorder="1" applyAlignment="1">
      <alignment horizontal="center" vertical="center" wrapText="1"/>
    </xf>
    <xf numFmtId="0" fontId="38" fillId="2" borderId="32" xfId="0" applyFont="1" applyFill="1" applyBorder="1" applyAlignment="1">
      <alignment horizontal="center" vertical="center" wrapText="1"/>
    </xf>
    <xf numFmtId="0" fontId="38" fillId="2" borderId="4" xfId="12" applyFont="1" applyFill="1" applyBorder="1" applyAlignment="1">
      <alignment horizontal="center" vertical="center" wrapText="1"/>
    </xf>
    <xf numFmtId="0" fontId="38" fillId="2" borderId="3" xfId="12" applyFont="1" applyFill="1" applyBorder="1" applyAlignment="1">
      <alignment horizontal="center" vertical="center" wrapText="1"/>
    </xf>
    <xf numFmtId="0" fontId="22" fillId="2" borderId="7" xfId="1" applyFont="1" applyFill="1" applyBorder="1" applyAlignment="1">
      <alignment horizontal="center" vertical="center" wrapText="1"/>
    </xf>
    <xf numFmtId="0" fontId="22" fillId="2" borderId="9" xfId="1" applyFont="1" applyFill="1" applyBorder="1" applyAlignment="1">
      <alignment horizontal="center" vertical="center" wrapText="1"/>
    </xf>
    <xf numFmtId="4" fontId="22" fillId="0" borderId="31" xfId="1" applyNumberFormat="1" applyFont="1" applyFill="1" applyBorder="1" applyAlignment="1">
      <alignment horizontal="center" vertical="center" wrapText="1"/>
    </xf>
    <xf numFmtId="4" fontId="22" fillId="0" borderId="37" xfId="1" applyNumberFormat="1" applyFont="1" applyFill="1" applyBorder="1" applyAlignment="1">
      <alignment horizontal="center" vertical="center" wrapText="1"/>
    </xf>
    <xf numFmtId="0" fontId="23" fillId="2" borderId="2" xfId="1" applyFont="1" applyFill="1" applyBorder="1" applyAlignment="1">
      <alignment horizontal="right" vertical="center" wrapText="1"/>
    </xf>
    <xf numFmtId="4" fontId="23" fillId="0" borderId="7" xfId="1" applyNumberFormat="1" applyFont="1" applyFill="1" applyBorder="1" applyAlignment="1">
      <alignment horizontal="center" vertical="center" wrapText="1"/>
    </xf>
    <xf numFmtId="4" fontId="23" fillId="0" borderId="9" xfId="1" applyNumberFormat="1" applyFont="1" applyFill="1" applyBorder="1" applyAlignment="1">
      <alignment horizontal="center" vertical="center" wrapText="1"/>
    </xf>
    <xf numFmtId="0" fontId="23" fillId="0" borderId="0" xfId="0" applyFont="1" applyBorder="1" applyAlignment="1">
      <alignment horizontal="left" wrapText="1"/>
    </xf>
    <xf numFmtId="0" fontId="23" fillId="0" borderId="41" xfId="0" applyFont="1" applyBorder="1" applyAlignment="1">
      <alignment horizontal="center" wrapText="1"/>
    </xf>
    <xf numFmtId="0" fontId="38" fillId="0" borderId="0" xfId="0" applyFont="1" applyFill="1" applyAlignment="1">
      <alignment horizontal="center"/>
    </xf>
    <xf numFmtId="0" fontId="22" fillId="2" borderId="17" xfId="1" applyFont="1" applyFill="1" applyBorder="1" applyAlignment="1">
      <alignment horizontal="center" vertical="center" wrapText="1"/>
    </xf>
    <xf numFmtId="0" fontId="22" fillId="2" borderId="0" xfId="1" applyFont="1" applyFill="1" applyBorder="1" applyAlignment="1">
      <alignment horizontal="center" vertical="center" wrapText="1"/>
    </xf>
    <xf numFmtId="0" fontId="22" fillId="2" borderId="26" xfId="1" applyFont="1" applyFill="1" applyBorder="1" applyAlignment="1">
      <alignment horizontal="center" vertical="center" wrapText="1"/>
    </xf>
    <xf numFmtId="165" fontId="38" fillId="0" borderId="7" xfId="3" applyFont="1" applyFill="1" applyBorder="1" applyAlignment="1">
      <alignment horizontal="center" vertical="center" wrapText="1"/>
    </xf>
    <xf numFmtId="165" fontId="38" fillId="0" borderId="9" xfId="3" applyFont="1" applyFill="1" applyBorder="1" applyAlignment="1">
      <alignment horizontal="center" vertical="center" wrapText="1"/>
    </xf>
    <xf numFmtId="0" fontId="17" fillId="2" borderId="4" xfId="1" applyFont="1" applyFill="1" applyBorder="1" applyAlignment="1">
      <alignment horizontal="center" vertical="center" wrapText="1"/>
    </xf>
    <xf numFmtId="0" fontId="17" fillId="2" borderId="3" xfId="1" applyFont="1" applyFill="1" applyBorder="1" applyAlignment="1">
      <alignment horizontal="center" vertical="center" wrapText="1"/>
    </xf>
    <xf numFmtId="0" fontId="17" fillId="0" borderId="31" xfId="1" applyFont="1" applyFill="1" applyBorder="1" applyAlignment="1">
      <alignment horizontal="center" vertical="center" wrapText="1"/>
    </xf>
    <xf numFmtId="0" fontId="17" fillId="0" borderId="37" xfId="1" applyFont="1" applyFill="1" applyBorder="1" applyAlignment="1">
      <alignment horizontal="center" vertical="center" wrapText="1"/>
    </xf>
    <xf numFmtId="0" fontId="42" fillId="2" borderId="7" xfId="1" applyFont="1" applyFill="1" applyBorder="1" applyAlignment="1">
      <alignment horizontal="center" vertical="center" wrapText="1"/>
    </xf>
    <xf numFmtId="0" fontId="42" fillId="2" borderId="9" xfId="1" applyFont="1" applyFill="1" applyBorder="1" applyAlignment="1">
      <alignment horizontal="center" vertical="center" wrapText="1"/>
    </xf>
    <xf numFmtId="2" fontId="21" fillId="0" borderId="22" xfId="1" applyNumberFormat="1" applyFont="1" applyFill="1" applyBorder="1" applyAlignment="1">
      <alignment horizontal="center" vertical="center" wrapText="1"/>
    </xf>
    <xf numFmtId="165" fontId="15" fillId="0" borderId="31" xfId="3" applyFont="1" applyFill="1" applyBorder="1" applyAlignment="1">
      <alignment horizontal="center" vertical="center" wrapText="1"/>
    </xf>
    <xf numFmtId="165" fontId="15" fillId="0" borderId="45" xfId="3" applyFont="1" applyFill="1" applyBorder="1" applyAlignment="1">
      <alignment horizontal="center" vertical="center" wrapText="1"/>
    </xf>
    <xf numFmtId="0" fontId="22" fillId="2" borderId="8" xfId="1" applyFont="1" applyFill="1" applyBorder="1" applyAlignment="1">
      <alignment horizontal="center" vertical="center" wrapText="1"/>
    </xf>
    <xf numFmtId="0" fontId="38" fillId="0" borderId="0" xfId="0" applyFont="1" applyFill="1" applyAlignment="1">
      <alignment horizontal="right"/>
    </xf>
    <xf numFmtId="0" fontId="23" fillId="0" borderId="0" xfId="0" applyFont="1" applyAlignment="1">
      <alignment horizontal="center" vertical="center" wrapText="1"/>
    </xf>
    <xf numFmtId="0" fontId="21" fillId="0" borderId="0" xfId="0" applyFont="1" applyAlignment="1">
      <alignment horizontal="right" vertical="center"/>
    </xf>
    <xf numFmtId="0" fontId="15" fillId="0" borderId="0" xfId="2" applyFont="1" applyAlignment="1">
      <alignment horizontal="center" vertical="center"/>
    </xf>
    <xf numFmtId="0" fontId="22" fillId="3" borderId="13" xfId="1" applyFont="1" applyFill="1" applyBorder="1" applyAlignment="1">
      <alignment horizontal="center" vertical="center" wrapText="1"/>
    </xf>
    <xf numFmtId="0" fontId="22" fillId="3" borderId="14" xfId="1" applyFont="1" applyFill="1" applyBorder="1" applyAlignment="1">
      <alignment horizontal="center" vertical="center" wrapText="1"/>
    </xf>
    <xf numFmtId="0" fontId="22" fillId="3" borderId="19" xfId="1" applyFont="1" applyFill="1" applyBorder="1" applyAlignment="1">
      <alignment horizontal="center" vertical="center" wrapText="1"/>
    </xf>
    <xf numFmtId="0" fontId="23" fillId="0" borderId="0" xfId="6" applyFont="1" applyFill="1" applyAlignment="1">
      <alignment horizontal="center" vertical="center"/>
    </xf>
    <xf numFmtId="49" fontId="15" fillId="0" borderId="0" xfId="2" applyNumberFormat="1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8" fillId="2" borderId="13" xfId="1" applyFont="1" applyFill="1" applyBorder="1" applyAlignment="1">
      <alignment horizontal="right" vertical="center" wrapText="1"/>
    </xf>
    <xf numFmtId="0" fontId="18" fillId="2" borderId="14" xfId="1" applyFont="1" applyFill="1" applyBorder="1" applyAlignment="1">
      <alignment horizontal="right" vertical="center" wrapText="1"/>
    </xf>
    <xf numFmtId="0" fontId="18" fillId="2" borderId="15" xfId="1" applyFont="1" applyFill="1" applyBorder="1" applyAlignment="1">
      <alignment horizontal="right" vertical="center" wrapText="1"/>
    </xf>
    <xf numFmtId="0" fontId="21" fillId="0" borderId="6" xfId="1" applyFont="1" applyFill="1" applyBorder="1" applyAlignment="1">
      <alignment horizontal="center" vertical="center" wrapText="1"/>
    </xf>
    <xf numFmtId="0" fontId="15" fillId="2" borderId="0" xfId="12" applyFont="1" applyFill="1" applyAlignment="1">
      <alignment horizontal="left"/>
    </xf>
    <xf numFmtId="0" fontId="15" fillId="2" borderId="0" xfId="12" applyFont="1" applyFill="1" applyAlignment="1">
      <alignment horizontal="left" vertical="center" wrapText="1"/>
    </xf>
    <xf numFmtId="0" fontId="15" fillId="2" borderId="0" xfId="12" applyFont="1" applyFill="1" applyAlignment="1">
      <alignment horizontal="left" vertical="center"/>
    </xf>
    <xf numFmtId="0" fontId="19" fillId="2" borderId="8" xfId="0" applyFont="1" applyFill="1" applyBorder="1" applyAlignment="1">
      <alignment horizontal="center" vertical="center" wrapText="1"/>
    </xf>
    <xf numFmtId="0" fontId="15" fillId="2" borderId="4" xfId="1" applyFont="1" applyFill="1" applyBorder="1" applyAlignment="1">
      <alignment horizontal="center" vertical="center" wrapText="1"/>
    </xf>
    <xf numFmtId="0" fontId="15" fillId="2" borderId="3" xfId="1" applyFont="1" applyFill="1" applyBorder="1" applyAlignment="1">
      <alignment horizontal="center" vertical="center" wrapText="1"/>
    </xf>
    <xf numFmtId="0" fontId="15" fillId="2" borderId="4" xfId="0" applyFont="1" applyFill="1" applyBorder="1" applyAlignment="1">
      <alignment horizontal="center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15" fillId="2" borderId="4" xfId="2" applyFont="1" applyFill="1" applyBorder="1" applyAlignment="1">
      <alignment horizontal="center" vertical="center"/>
    </xf>
    <xf numFmtId="0" fontId="15" fillId="2" borderId="3" xfId="2" applyFont="1" applyFill="1" applyBorder="1" applyAlignment="1">
      <alignment horizontal="center" vertical="center"/>
    </xf>
    <xf numFmtId="0" fontId="18" fillId="2" borderId="7" xfId="1" applyFont="1" applyFill="1" applyBorder="1" applyAlignment="1">
      <alignment horizontal="right" vertical="center" wrapText="1"/>
    </xf>
    <xf numFmtId="0" fontId="18" fillId="2" borderId="9" xfId="1" applyFont="1" applyFill="1" applyBorder="1" applyAlignment="1">
      <alignment horizontal="right" vertical="center" wrapText="1"/>
    </xf>
    <xf numFmtId="0" fontId="15" fillId="2" borderId="0" xfId="0" applyFont="1" applyFill="1" applyAlignment="1">
      <alignment horizontal="left" vertical="center" wrapText="1"/>
    </xf>
    <xf numFmtId="0" fontId="15" fillId="2" borderId="4" xfId="1" applyNumberFormat="1" applyFont="1" applyFill="1" applyBorder="1" applyAlignment="1">
      <alignment horizontal="center" vertical="center" wrapText="1"/>
    </xf>
    <xf numFmtId="0" fontId="15" fillId="2" borderId="3" xfId="1" applyNumberFormat="1" applyFont="1" applyFill="1" applyBorder="1" applyAlignment="1">
      <alignment horizontal="center" vertical="center" wrapText="1"/>
    </xf>
    <xf numFmtId="0" fontId="15" fillId="2" borderId="31" xfId="0" applyFont="1" applyFill="1" applyBorder="1" applyAlignment="1">
      <alignment horizontal="center" vertical="center" wrapText="1"/>
    </xf>
    <xf numFmtId="0" fontId="15" fillId="2" borderId="32" xfId="0" applyFont="1" applyFill="1" applyBorder="1" applyAlignment="1">
      <alignment horizontal="center" vertical="center" wrapText="1"/>
    </xf>
    <xf numFmtId="0" fontId="15" fillId="2" borderId="4" xfId="12" applyFont="1" applyFill="1" applyBorder="1" applyAlignment="1">
      <alignment horizontal="center" vertical="center" wrapText="1"/>
    </xf>
    <xf numFmtId="0" fontId="15" fillId="2" borderId="3" xfId="12" applyFont="1" applyFill="1" applyBorder="1" applyAlignment="1">
      <alignment horizontal="center" vertical="center" wrapText="1"/>
    </xf>
    <xf numFmtId="0" fontId="17" fillId="2" borderId="38" xfId="1" applyFont="1" applyFill="1" applyBorder="1" applyAlignment="1">
      <alignment horizontal="center" vertical="center" wrapText="1"/>
    </xf>
    <xf numFmtId="0" fontId="17" fillId="2" borderId="8" xfId="1" applyFont="1" applyFill="1" applyBorder="1" applyAlignment="1">
      <alignment horizontal="center" vertical="center" wrapText="1"/>
    </xf>
    <xf numFmtId="0" fontId="17" fillId="2" borderId="39" xfId="1" applyFont="1" applyFill="1" applyBorder="1" applyAlignment="1">
      <alignment horizontal="center" vertical="center" wrapText="1"/>
    </xf>
    <xf numFmtId="0" fontId="15" fillId="2" borderId="0" xfId="0" applyFont="1" applyFill="1" applyAlignment="1">
      <alignment horizontal="center" vertical="center"/>
    </xf>
    <xf numFmtId="0" fontId="18" fillId="2" borderId="0" xfId="4" applyFont="1" applyFill="1" applyAlignment="1">
      <alignment horizontal="center" vertical="center"/>
    </xf>
    <xf numFmtId="0" fontId="18" fillId="2" borderId="0" xfId="1" applyFont="1" applyFill="1" applyAlignment="1">
      <alignment horizontal="center" vertical="center" wrapText="1"/>
    </xf>
    <xf numFmtId="0" fontId="18" fillId="2" borderId="0" xfId="1" applyFont="1" applyFill="1" applyAlignment="1">
      <alignment horizontal="center" vertical="center"/>
    </xf>
    <xf numFmtId="0" fontId="26" fillId="2" borderId="6" xfId="1" applyFont="1" applyFill="1" applyBorder="1" applyAlignment="1">
      <alignment horizontal="center" vertical="center" wrapText="1"/>
    </xf>
    <xf numFmtId="0" fontId="17" fillId="2" borderId="7" xfId="1" applyFont="1" applyFill="1" applyBorder="1" applyAlignment="1">
      <alignment horizontal="center" vertical="center" wrapText="1"/>
    </xf>
    <xf numFmtId="0" fontId="17" fillId="2" borderId="9" xfId="1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left"/>
    </xf>
    <xf numFmtId="0" fontId="37" fillId="0" borderId="0" xfId="0" applyFont="1" applyAlignment="1">
      <alignment horizontal="center"/>
    </xf>
    <xf numFmtId="0" fontId="19" fillId="0" borderId="0" xfId="0" applyFont="1" applyAlignment="1">
      <alignment horizontal="left"/>
    </xf>
    <xf numFmtId="0" fontId="15" fillId="0" borderId="4" xfId="1" applyNumberFormat="1" applyFont="1" applyFill="1" applyBorder="1" applyAlignment="1">
      <alignment horizontal="center" vertical="center" wrapText="1"/>
    </xf>
    <xf numFmtId="0" fontId="15" fillId="0" borderId="3" xfId="1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1" xfId="0" applyFont="1" applyFill="1" applyBorder="1" applyAlignment="1">
      <alignment horizontal="center" vertical="center" wrapText="1"/>
    </xf>
    <xf numFmtId="0" fontId="15" fillId="0" borderId="32" xfId="0" applyFont="1" applyFill="1" applyBorder="1" applyAlignment="1">
      <alignment horizontal="center" vertical="center" wrapText="1"/>
    </xf>
    <xf numFmtId="0" fontId="15" fillId="0" borderId="4" xfId="12" applyFont="1" applyFill="1" applyBorder="1" applyAlignment="1">
      <alignment horizontal="center" vertical="center" wrapText="1"/>
    </xf>
    <xf numFmtId="0" fontId="15" fillId="0" borderId="3" xfId="12" applyFont="1" applyFill="1" applyBorder="1" applyAlignment="1">
      <alignment horizontal="center" vertical="center" wrapText="1"/>
    </xf>
    <xf numFmtId="0" fontId="15" fillId="2" borderId="2" xfId="1" applyFont="1" applyFill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right"/>
    </xf>
    <xf numFmtId="0" fontId="18" fillId="0" borderId="0" xfId="10" applyFont="1" applyFill="1" applyAlignment="1">
      <alignment horizontal="center" vertical="center"/>
    </xf>
    <xf numFmtId="0" fontId="18" fillId="0" borderId="0" xfId="1" applyFont="1" applyFill="1" applyAlignment="1">
      <alignment horizontal="center" vertical="center" wrapText="1"/>
    </xf>
    <xf numFmtId="0" fontId="18" fillId="0" borderId="0" xfId="1" applyFont="1" applyFill="1" applyAlignment="1">
      <alignment horizontal="center" vertical="center"/>
    </xf>
    <xf numFmtId="2" fontId="26" fillId="0" borderId="0" xfId="1" applyNumberFormat="1" applyFont="1" applyFill="1" applyBorder="1" applyAlignment="1">
      <alignment horizontal="center" vertical="center" wrapText="1"/>
    </xf>
    <xf numFmtId="0" fontId="26" fillId="0" borderId="0" xfId="1" applyFont="1" applyFill="1" applyBorder="1" applyAlignment="1">
      <alignment horizontal="center" vertical="center" wrapText="1"/>
    </xf>
    <xf numFmtId="0" fontId="17" fillId="2" borderId="2" xfId="1" applyFont="1" applyFill="1" applyBorder="1" applyAlignment="1">
      <alignment horizontal="center" vertical="center" wrapText="1"/>
    </xf>
    <xf numFmtId="2" fontId="15" fillId="0" borderId="2" xfId="0" applyNumberFormat="1" applyFont="1" applyBorder="1" applyAlignment="1">
      <alignment horizontal="center" vertical="center" wrapText="1"/>
    </xf>
    <xf numFmtId="0" fontId="18" fillId="2" borderId="2" xfId="1" applyFont="1" applyFill="1" applyBorder="1" applyAlignment="1">
      <alignment horizontal="right" vertical="center" wrapText="1"/>
    </xf>
    <xf numFmtId="0" fontId="35" fillId="0" borderId="0" xfId="0" applyFont="1" applyBorder="1" applyAlignment="1">
      <alignment horizontal="left" wrapText="1"/>
    </xf>
    <xf numFmtId="0" fontId="34" fillId="0" borderId="2" xfId="24" applyFont="1" applyBorder="1" applyAlignment="1">
      <alignment horizontal="center" vertical="center" wrapText="1"/>
    </xf>
    <xf numFmtId="0" fontId="18" fillId="0" borderId="0" xfId="4" applyFont="1" applyFill="1" applyAlignment="1">
      <alignment horizontal="center" vertical="center"/>
    </xf>
    <xf numFmtId="0" fontId="32" fillId="0" borderId="0" xfId="24" applyFont="1" applyAlignment="1">
      <alignment horizontal="center" vertical="center" wrapText="1"/>
    </xf>
    <xf numFmtId="0" fontId="26" fillId="0" borderId="0" xfId="24" applyFont="1" applyAlignment="1">
      <alignment horizontal="center" vertical="center" wrapText="1"/>
    </xf>
    <xf numFmtId="0" fontId="17" fillId="2" borderId="10" xfId="1" applyFont="1" applyFill="1" applyBorder="1" applyAlignment="1">
      <alignment horizontal="center" vertical="center" wrapText="1"/>
    </xf>
    <xf numFmtId="0" fontId="17" fillId="2" borderId="0" xfId="1" applyFont="1" applyFill="1" applyBorder="1" applyAlignment="1">
      <alignment horizontal="center" vertical="center" wrapText="1"/>
    </xf>
    <xf numFmtId="0" fontId="17" fillId="2" borderId="11" xfId="1" applyFont="1" applyFill="1" applyBorder="1" applyAlignment="1">
      <alignment horizontal="center" vertical="center" wrapText="1"/>
    </xf>
  </cellXfs>
  <cellStyles count="30">
    <cellStyle name="Обычный" xfId="0" builtinId="0"/>
    <cellStyle name="Обычный 2" xfId="2"/>
    <cellStyle name="Обычный 2 2" xfId="22"/>
    <cellStyle name="Обычный 2 2 2" xfId="12"/>
    <cellStyle name="Обычный 2 3 3" xfId="24"/>
    <cellStyle name="Обычный 3 2" xfId="5"/>
    <cellStyle name="Обычный 4 2" xfId="1"/>
    <cellStyle name="Обычный 7" xfId="4"/>
    <cellStyle name="Обычный 7 2" xfId="14"/>
    <cellStyle name="Обычный 7 2 2" xfId="25"/>
    <cellStyle name="Обычный 7 2 3" xfId="29"/>
    <cellStyle name="Обычный 7 3 2" xfId="10"/>
    <cellStyle name="Обычный 7 3 2 2" xfId="19"/>
    <cellStyle name="Обычный 7 3 2 3" xfId="26"/>
    <cellStyle name="Обычный 7 4" xfId="23"/>
    <cellStyle name="Обычный 7 5" xfId="6"/>
    <cellStyle name="Обычный 7 5 2" xfId="8"/>
    <cellStyle name="Обычный 7 5 2 2" xfId="9"/>
    <cellStyle name="Обычный 7 5 2 2 2" xfId="18"/>
    <cellStyle name="Обычный 7 5 2 3" xfId="17"/>
    <cellStyle name="Обычный 7 5 3" xfId="11"/>
    <cellStyle name="Обычный 7 5 3 2" xfId="20"/>
    <cellStyle name="Обычный 7 5 4" xfId="15"/>
    <cellStyle name="Процентный" xfId="27" builtinId="5"/>
    <cellStyle name="Финансовый" xfId="7" builtinId="3"/>
    <cellStyle name="Финансовый 2" xfId="13"/>
    <cellStyle name="Финансовый 2 2" xfId="21"/>
    <cellStyle name="Финансовый 3" xfId="16"/>
    <cellStyle name="Финансовый 3 2" xfId="28"/>
    <cellStyle name="Финансовый 4" xfId="3"/>
  </cellStyles>
  <dxfs count="30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none">
          <bgColor indexed="65"/>
        </patternFill>
      </fill>
    </dxf>
    <dxf>
      <font>
        <color auto="1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4.xml"/><Relationship Id="rId39" Type="http://schemas.openxmlformats.org/officeDocument/2006/relationships/externalLink" Target="externalLinks/externalLink17.xml"/><Relationship Id="rId21" Type="http://schemas.openxmlformats.org/officeDocument/2006/relationships/worksheet" Target="worksheets/sheet21.xml"/><Relationship Id="rId34" Type="http://schemas.openxmlformats.org/officeDocument/2006/relationships/externalLink" Target="externalLinks/externalLink12.xml"/><Relationship Id="rId42" Type="http://schemas.openxmlformats.org/officeDocument/2006/relationships/externalLink" Target="externalLinks/externalLink20.xml"/><Relationship Id="rId47" Type="http://schemas.openxmlformats.org/officeDocument/2006/relationships/externalLink" Target="externalLinks/externalLink25.xml"/><Relationship Id="rId50" Type="http://schemas.openxmlformats.org/officeDocument/2006/relationships/styles" Target="styles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7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2.xml"/><Relationship Id="rId32" Type="http://schemas.openxmlformats.org/officeDocument/2006/relationships/externalLink" Target="externalLinks/externalLink10.xml"/><Relationship Id="rId37" Type="http://schemas.openxmlformats.org/officeDocument/2006/relationships/externalLink" Target="externalLinks/externalLink15.xml"/><Relationship Id="rId40" Type="http://schemas.openxmlformats.org/officeDocument/2006/relationships/externalLink" Target="externalLinks/externalLink18.xml"/><Relationship Id="rId45" Type="http://schemas.openxmlformats.org/officeDocument/2006/relationships/externalLink" Target="externalLinks/externalLink2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1.xml"/><Relationship Id="rId28" Type="http://schemas.openxmlformats.org/officeDocument/2006/relationships/externalLink" Target="externalLinks/externalLink6.xml"/><Relationship Id="rId36" Type="http://schemas.openxmlformats.org/officeDocument/2006/relationships/externalLink" Target="externalLinks/externalLink14.xml"/><Relationship Id="rId49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externalLink" Target="externalLinks/externalLink9.xml"/><Relationship Id="rId44" Type="http://schemas.openxmlformats.org/officeDocument/2006/relationships/externalLink" Target="externalLinks/externalLink22.xml"/><Relationship Id="rId52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5.xml"/><Relationship Id="rId30" Type="http://schemas.openxmlformats.org/officeDocument/2006/relationships/externalLink" Target="externalLinks/externalLink8.xml"/><Relationship Id="rId35" Type="http://schemas.openxmlformats.org/officeDocument/2006/relationships/externalLink" Target="externalLinks/externalLink13.xml"/><Relationship Id="rId43" Type="http://schemas.openxmlformats.org/officeDocument/2006/relationships/externalLink" Target="externalLinks/externalLink21.xml"/><Relationship Id="rId48" Type="http://schemas.openxmlformats.org/officeDocument/2006/relationships/externalLink" Target="externalLinks/externalLink26.xml"/><Relationship Id="rId8" Type="http://schemas.openxmlformats.org/officeDocument/2006/relationships/worksheet" Target="worksheets/sheet8.xml"/><Relationship Id="rId51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3.xml"/><Relationship Id="rId33" Type="http://schemas.openxmlformats.org/officeDocument/2006/relationships/externalLink" Target="externalLinks/externalLink11.xml"/><Relationship Id="rId38" Type="http://schemas.openxmlformats.org/officeDocument/2006/relationships/externalLink" Target="externalLinks/externalLink16.xml"/><Relationship Id="rId46" Type="http://schemas.openxmlformats.org/officeDocument/2006/relationships/externalLink" Target="externalLinks/externalLink24.xml"/><Relationship Id="rId20" Type="http://schemas.openxmlformats.org/officeDocument/2006/relationships/worksheet" Target="worksheets/sheet20.xml"/><Relationship Id="rId41" Type="http://schemas.openxmlformats.org/officeDocument/2006/relationships/externalLink" Target="externalLinks/externalLink1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29</xdr:row>
      <xdr:rowOff>0</xdr:rowOff>
    </xdr:from>
    <xdr:to>
      <xdr:col>4</xdr:col>
      <xdr:colOff>1071477</xdr:colOff>
      <xdr:row>40</xdr:row>
      <xdr:rowOff>147412</xdr:rowOff>
    </xdr:to>
    <xdr:pic>
      <xdr:nvPicPr>
        <xdr:cNvPr id="2" name="Рисунок 1">
          <a:extLst>
            <a:ext uri="{FF2B5EF4-FFF2-40B4-BE49-F238E27FC236}">
              <a16:creationId xmlns:a16="http://schemas.microsoft.com/office/drawing/2014/main" id="{9CB10D0C-82D4-42D7-B99B-95BEEAE73F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620250"/>
          <a:ext cx="7472277" cy="381453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11</xdr:col>
      <xdr:colOff>24947</xdr:colOff>
      <xdr:row>29</xdr:row>
      <xdr:rowOff>47625</xdr:rowOff>
    </xdr:from>
    <xdr:to>
      <xdr:col>16</xdr:col>
      <xdr:colOff>1181555</xdr:colOff>
      <xdr:row>47</xdr:row>
      <xdr:rowOff>201534</xdr:rowOff>
    </xdr:to>
    <xdr:pic>
      <xdr:nvPicPr>
        <xdr:cNvPr id="3" name="Рисунок 2">
          <a:extLst>
            <a:ext uri="{FF2B5EF4-FFF2-40B4-BE49-F238E27FC236}">
              <a16:creationId xmlns:a16="http://schemas.microsoft.com/office/drawing/2014/main" id="{DA193B5E-70D1-4CE0-812D-B35E3E8078F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664997" y="9667875"/>
          <a:ext cx="7500258" cy="615465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1145561</xdr:colOff>
      <xdr:row>29</xdr:row>
      <xdr:rowOff>1</xdr:rowOff>
    </xdr:from>
    <xdr:to>
      <xdr:col>10</xdr:col>
      <xdr:colOff>884465</xdr:colOff>
      <xdr:row>58</xdr:row>
      <xdr:rowOff>151948</xdr:rowOff>
    </xdr:to>
    <xdr:pic>
      <xdr:nvPicPr>
        <xdr:cNvPr id="4" name="Рисунок 3">
          <a:extLst>
            <a:ext uri="{FF2B5EF4-FFF2-40B4-BE49-F238E27FC236}">
              <a16:creationId xmlns:a16="http://schemas.microsoft.com/office/drawing/2014/main" id="{EB147A07-C616-4F3C-A255-7DF884172A2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46361" y="9620251"/>
          <a:ext cx="7758954" cy="981982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&#1082;&#1086;&#1084;&#1087;&#1100;&#1102;&#1090;&#1077;&#1088;\&#1051;&#1077;&#1085;&#1072;\&#1044;&#1086;&#1083;&#1075;&#1080;\123\&#1044;&#1086;&#1075;&#1086;&#1074;&#1086;&#1088;&#1072;\&#1048;&#1085;&#1078;&#1043;&#1077;&#1086;&#1055;&#1088;&#1086;&#1077;&#1082;&#1090;\2010\&#1057;&#1086;&#1095;&#1080;\&#1044;&#1054;&#1053;&#1048;&#1053;&#1042;&#1045;&#1057;&#1058;\&#1057;&#1052;&#1045;&#1058;&#1067;\&#1057;&#1084;&#1077;&#1090;&#1099;%20&#1088;&#1072;&#1073;&#1086;&#1095;&#1080;&#1077;\2008\&#1089;&#1084;&#1077;&#1090;&#1072;%20&#1075;&#1077;&#1086;&#1083;%20&#1042;&#1086;&#1083;&#1075;&#1072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428\My%20Documents\&#1090;&#1088;&#1072;&#1085;&#1089;&#1085;&#1077;&#1092;&#1090;&#1077;&#1084;&#1072;&#1096;\mail\&#1043;&#1077;&#1086;&#1057;&#1084;&#1077;&#1090;&#1072;\&#1040;&#1088;&#1093;&#1080;&#1074;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Buhserver\&#1087;&#1083;&#1072;&#1085;&#1086;&#1074;&#1099;&#1081;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Zarplata_1\&#1044;&#1077;&#1085;&#1080;&#1089;\&#1089;&#1086;&#1093;&#1088;&#1072;&#1085;&#1080;&#1090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erver\work\Birykova\&#1055;&#1056;&#1054;&#1063;&#1048;&#1045;-2009\5141-09_&#1056;&#1091;&#1073;&#1083;&#1077;&#1074;&#1086;-&#1040;&#1088;&#1093;&#1072;&#1085;&#1075;&#1077;&#1083;&#1100;&#1089;&#1082;&#1086;&#1077;_&#1044;&#1086;&#1088;&#1086;&#1075;&#1080;_&#1080;_&#1048;&#1085;&#1078;.&#1082;&#1086;&#1084;_&#1064;&#1091;&#1089;&#1090;&#1086;&#1074;&#1072;\&#1054;&#1090;&#1087;&#1088;&#1072;&#1074;&#1083;&#1077;&#1085;&#1086;_&#1089;&#1086;%20&#1089;&#1084;&#1077;&#1090;&#1072;&#1084;&#1080;\&#1057;&#1055;\5141-09%20&#1056;&#1091;&#1073;&#1083;&#1105;&#1074;&#1086;-&#1040;&#1088;&#1093;&#1072;&#1085;&#1075;&#1077;&#1083;&#1100;&#1089;&#1082;&#1086;&#1077;%20&#1089;&#1077;&#1090;&#1080;%20&#1076;&#1086;&#1075;%20&#1055;%20&#1080;%20%20&#1056;&#1044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\iksid_doc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vk.ru\MVK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P\DATA$\Birykova\&#1055;&#1056;&#1054;&#1063;&#1048;&#1045;-2009\5148-09_&#1056;&#1091;&#1073;&#1083;&#1077;&#1074;&#1086;-&#1040;&#1088;&#1093;&#1072;&#1085;&#1075;&#1077;&#1083;&#1100;&#1089;&#1082;&#1086;&#1077;_&#1055;&#1077;&#1096;.&#1087;&#1077;&#1088;.&#8470;1_&#1046;&#1072;&#1082;&#1086;&#1084;&#1080;&#1085;&#1072;\&#1087;&#1086;%20&#1079;&#1072;&#1084;&#1077;&#1095;&#1072;&#1085;&#1080;&#1103;&#1084;%20&#1079;&#1072;&#1082;&#1072;&#1079;&#1095;&#1080;&#1082;&#1072;%2024.07.09\&#1089;&#1084;&#1077;&#1090;&#1072;%20&#1054;&#1044;&#1044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Birykova\&#1055;&#1056;&#1054;&#1063;&#1048;&#1045;-2009\5148-09_&#1056;&#1091;&#1073;&#1083;&#1077;&#1074;&#1086;-&#1040;&#1088;&#1093;&#1072;&#1085;&#1075;&#1077;&#1083;&#1100;&#1089;&#1082;&#1086;&#1077;_&#1055;&#1077;&#1096;.&#1087;&#1077;&#1088;.&#8470;1_&#1046;&#1072;&#1082;&#1086;&#1084;&#1080;&#1085;&#1072;\&#1087;&#1086;%20&#1079;&#1072;&#1084;&#1077;&#1095;&#1072;&#1085;&#1080;&#1103;&#1084;%20&#1079;&#1072;&#1082;&#1072;&#1079;&#1095;&#1080;&#1082;&#1072;%2024.07.09\&#1089;&#1084;&#1077;&#1090;&#1072;%20&#1054;&#1044;&#1044;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DOCUME~1\STREKA~2\LOCALS~1\Temp\Rar$DI86.8079\624_4_13-14_&#1056;&#1077;&#1082;_&#1055;&#1058;&#1047;%20&#1050;&#1072;&#1083;&#1077;&#1081;&#1082;&#1080;&#1085;&#1086;-&#1050;&#1086;&#1074;&#1072;&#1083;&#1080;%20109-119%20&#1082;&#1084;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erver\work\Birykova\&#1055;&#1056;&#1054;&#1063;&#1048;&#1045;-2009\5131-09_&#1056;&#1091;&#1073;&#1083;&#1077;&#1074;&#1086;-&#1040;&#1088;&#1093;&#1072;&#1085;&#1075;&#1077;&#1083;&#1100;&#1089;&#1082;&#1086;&#1077;_&#1044;&#1086;&#1088;&#1086;&#1075;&#1080;%20&#1080;%20&#1048;&#1050;%20&#1052;&#1072;&#1075;-&#1083;&#1100;%20&#8470;%2014,15_&#1064;&#1091;&#1089;&#1090;&#1086;&#1074;&#1072;\&#1054;&#1090;&#1087;&#1088;&#1072;&#1074;&#1083;&#1077;&#1085;&#1086;_&#1089;&#1086;%20&#1089;&#1084;&#1077;&#1090;&#1072;&#1084;&#1080;\&#1057;&#1055;\5131-09%20&#1056;&#1091;&#1073;&#1083;&#1105;&#1074;&#1086;-&#1040;&#1088;&#1093;&#1072;&#1085;&#1075;&#1077;&#1083;&#1100;&#1089;&#1082;&#1086;&#1077;%20&#1089;&#1077;&#1090;&#1080;%20&#1076;&#1086;&#1075;%20&#1055;%20&#1080;%20%20&#1056;&#104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C1\iksid_doc\Documents%20and%20Settings\Danshina_Z\&#1056;&#1072;&#1073;&#1086;&#1095;&#1080;&#1081;%20&#1089;&#1090;&#1086;&#1083;\&#1057;&#1083;&#1072;&#1074;&#1103;&#1085;&#1089;&#1082;&#1080;&#1081;%20&#1073;-&#1088;%20&#1057;&#1052;&#1045;&#1058;&#1040;\&#1056;&#1072;&#1089;&#1087;&#1077;&#1095;&#1072;&#1090;&#1072;&#1085;&#1086;\&#1057;&#1083;&#1072;&#1074;&#1103;&#1085;&#1089;&#1082;&#1080;&#1081;%20&#1073;&#1091;&#1083;&#1100;&#1074;&#1072;&#1088;%20&#1085;&#1072;%20&#1076;&#1086;&#1075;.%20&#1054;&#1044;&#1044;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igma\uddsmetapir\Documents%20and%20Settings\221\&#1056;&#1072;&#1073;&#1086;&#1095;&#1080;&#1081;%20&#1089;&#1090;&#1086;&#1083;\&#1053;&#1086;&#1074;&#1072;&#1103;%20&#1087;&#1072;&#1087;&#1082;&#1072;\&#1061;&#1072;&#1081;&#1090;&#1091;&#1085;\&#1056;&#1042;&#1057;%2030&#1090;&#1099;&#1089;%20%20&#1057;&#1090;&#1072;&#1088;&#1086;&#1083;&#1080;&#1082;&#1077;&#1077;&#1074;&#1086;\mail\&#1043;&#1077;&#1086;&#1057;&#1084;&#1077;&#1090;&#1072;\&#1040;&#1088;&#1093;&#1080;&#1074;2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Documents%20and%20Settings\Sukhareva_I\Local%20Settings\Temp\10264-11_&#1057;&#1085;&#1077;&#1075;&#1086;&#1089;&#1087;&#1083;&#1072;&#1074;%20&#1042;&#1086;&#1083;&#1086;&#1075;&#1086;&#1076;&#1089;&#1082;&#1080;&#1081;%20&#1087;&#1088;&#1086;&#1077;&#1079;&#1076;%20%20&#1101;&#1082;&#1089;&#1087;&#1083;&#1091;&#1072;&#1090;&#1072;&#1094;&#1080;&#1103;%20&#1076;&#1086;&#1075;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Macros\Ma&#1089;ros-&#1058;&#1055;\MacrosFiles-&#1058;&#1055;\MTP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Users\tolkacheva_li\AppData\Local\Microsoft\Windows\Temporary%20Internet%20Files\Content.Outlook\O9H9XN8I\5794-14\5794-14_&#1044;&#1054;&#1043;&#1054;&#1042;&#1054;&#1056;_&#1055;&#1054;&#1044;&#1055;&#1048;&#1057;&#1040;&#1053;!!!!!\5794-14%20&#1050;&#1072;&#1073;&#1077;&#1083;&#1100;&#1085;&#1099;&#1081;%20&#1082;&#1086;&#1083;&#1083;&#1077;&#1082;&#1090;&#1086;&#1088;%20&#1086;&#1090;%20&#1055;&#1057;%20&#1052;&#1077;&#1097;&#1072;&#1085;&#1089;&#1082;&#1072;&#1103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My%20documents\&#1058;&#1077;&#1082;&#1091;&#1097;&#1080;&#1077;%20&#1073;&#1072;&#1079;&#1099;\&#1041;&#1053;&#1055;_&#1090;&#1077;&#1082;&#1091;&#1097;&#1072;&#1103;%20&#1073;&#1072;&#1079;&#1072;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nikolaeva_nn\Desktop\&#1053;&#1072;&#1076;&#1103;\&#1047;&#1040;&#1050;&#1059;&#1055;&#1050;&#1048;%20&#1055;&#1048;&#1056;+&#1057;&#1052;&#1056;\_&#1057;&#1050;&#1055;\&#1057;&#1050;&#1055;%20534-24&#1042;%20&#1087;&#1088;-&#1090;%20&#1056;&#1103;&#1079;&#1072;&#1085;&#1089;&#1082;&#1080;&#1081;.%20&#1050;&#1072;&#1085;&#1072;&#1083;\&#1056;&#1072;&#1089;&#1095;&#1077;&#1090;%20&#1053;&#1052;&#1062;&#1044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orgodze\exchange\WORK\&#1086;&#1073;&#1098;&#1077;&#1084;&#1099;%20&#1088;&#1072;&#1073;&#1086;&#1090;\&#1056;&#1072;&#1079;&#1085;&#1086;&#1077;\Zarplata_1\&#1044;&#1077;&#1085;&#1080;&#1089;\&#1089;&#1086;&#1093;&#1088;&#1072;&#1085;&#1080;&#1090;&#110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SP\DATA$\Birykova\&#1055;&#1056;&#1054;&#1063;&#1048;&#1045;-2014\&#1054;&#1073;&#1098;&#1077;&#1082;&#1090;&#1099;%20&#1052;&#1054;&#1069;&#1050;\5818-14_&#1051;&#1091;&#1073;&#1103;&#1085;&#1082;&#1072;\5818-14%20&#1085;&#1072;%20&#1076;&#1086;&#1075;&#1086;&#1074;&#1086;&#1088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upiter\Kotel\&#1056;&#1072;&#1073;&#1086;&#1090;&#1072;\&#1044;&#1086;&#1075;&#1086;&#1074;&#1086;&#1088;&#1072;%202010\&#1050;&#1086;&#1084;&#1084;&#1077;&#1088;&#1095;&#1077;&#1089;&#1082;&#1080;&#1077;%20&#1087;&#1088;&#1077;&#1076;&#1083;&#1086;&#1078;&#1077;&#1085;&#1080;&#1103;\&#1053;&#1086;&#1074;&#1086;&#1074;&#1083;&#1072;&#1076;&#1099;&#1082;&#1080;&#1085;&#1089;&#1082;&#1080;&#1081;\&#1055;&#1088;&#1086;&#1084;&#1086;&#1089;\&#1054;&#1044;&#1044;%20&#1101;&#1082;&#1089;&#1087;&#1083;&#1091;&#1072;&#1090;&#1072;&#1094;&#1080;&#1103;%20&#1089;&#1090;&#1072;&#1076;&#1080;&#1103;%20&#1056;&#104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server\work\Birykova\&#1055;&#1056;&#1054;&#1063;&#1048;&#1045;-2008\5103-08_&#1055;&#1072;&#1088;&#1082;_&#1061;&#1091;&#1072;&#1084;&#1080;&#1085;_&#1042;&#1099;&#1085;&#1086;&#1089;_&#1080;&#1082;_3_&#1091;&#1095;_&#1050;&#1080;&#1090;&#1072;&#1081;&#1089;&#1082;&#1080;&#1081;_&#1076;&#1077;&#1083;&#1086;&#1074;&#1086;&#1081;_&#1094;&#1077;&#1085;&#1090;&#1088;\5103-08_&#1054;&#1044;&#104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Temp\Rar$DI00.781\&#1048;&#1079;&#1099;&#1089;&#1082;&#1072;&#1085;&#1080;&#1103;\&#1075;&#1077;&#1086;&#1083;-&#1048;&#1082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1\PLAN\&#1043;&#1045;&#1054;&#1057;&#1052;&#1045;&#1058;&#1040;\&#1056;&#1040;&#1057;&#1063;&#1045;&#1058;%20&#1057;&#1052;&#1045;&#1058;&#1067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erver2\&#1087;&#1101;&#1086;\Birykova\&#1055;&#1056;&#1054;&#1063;&#1048;&#1045;-2012\5434-12_&#1052;&#1048;&#1055;_&#1058;&#1088;&#1072;&#1085;&#1089;&#1087;.&#1088;&#1072;&#1079;&#1074;&#1103;&#1079;&#1082;&#1072;_&#1052;&#1050;&#1040;&#1044;_&#1052;&#1080;&#1095;&#1091;&#1088;&#1080;&#1085;&#1089;&#1082;&#1080;&#1081;%20&#1087;&#1088;\&#1057;&#1084;&#1077;&#1090;&#1099;_&#1087;&#1088;&#1086;&#1095;&#1080;&#1077;\74%20-%20&#1054;&#1044;&#104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топо"/>
      <sheetName val="топография"/>
      <sheetName val="Journals"/>
      <sheetName val="Данные для расчёта сметы"/>
      <sheetName val="свод 3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ПДР"/>
      <sheetName val="Norm"/>
      <sheetName val="все"/>
      <sheetName val="ц_1991"/>
      <sheetName val="ГПК"/>
      <sheetName val="ДКС"/>
      <sheetName val="Етыпур"/>
      <sheetName val="Западн"/>
      <sheetName val="НГКХ"/>
      <sheetName val="ПСП "/>
      <sheetName val="Тобольск"/>
      <sheetName val="УПН"/>
      <sheetName val="Спр_общий"/>
      <sheetName val="Пример расчета"/>
      <sheetName val="свод 2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СметаСводная"/>
      <sheetName val="См 1 наруж.водопровод"/>
      <sheetName val="Кл-р SysTel"/>
      <sheetName val="СПРПФ"/>
      <sheetName val="sapactivexlhiddensheet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Лист опроса"/>
      <sheetName val="к.84-к.83"/>
      <sheetName val="Summary"/>
      <sheetName val="Шкаф"/>
      <sheetName val="Коэфф1."/>
      <sheetName val="Прайс лист"/>
      <sheetName val="HP и оргтехника"/>
      <sheetName val="5ОборРабМест(HP)"/>
      <sheetName val="Зап-3- СЦБ"/>
      <sheetName val="ИГ1"/>
      <sheetName val="свод1"/>
      <sheetName val="#ССЫЛКА"/>
      <sheetName val="СметаСводная Колпино"/>
      <sheetName val="СметаСводная павильон"/>
      <sheetName val="сводная"/>
      <sheetName val="НЕДЕЛИ"/>
      <sheetName val="13.1"/>
      <sheetName val="Архив2"/>
      <sheetName val="Лист2"/>
      <sheetName val="Прибыль опл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OCK1"/>
      <sheetName val="Амур ДОН"/>
      <sheetName val="Opex personnel (Term facs)"/>
      <sheetName val="Лист1"/>
      <sheetName val="КП (2)"/>
      <sheetName val="Calc"/>
      <sheetName val="свод_3"/>
      <sheetName val="ПСП_"/>
      <sheetName val="Пример_расчета"/>
      <sheetName val="свод_2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Титул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в работу"/>
      <sheetName val="трансформация1"/>
      <sheetName val="breakdown"/>
      <sheetName val="Destination"/>
      <sheetName val="Таас-Юрях"/>
      <sheetName val="Етыпур-"/>
      <sheetName val="ЗапТарк"/>
      <sheetName val="Приобка"/>
      <sheetName val="ВЖК"/>
      <sheetName val="КП Мак"/>
      <sheetName val="Бюджет"/>
      <sheetName val="х"/>
      <sheetName val="влад-таблица"/>
      <sheetName val="Стр1По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НДС"/>
      <sheetName val="Коэф КВ"/>
      <sheetName val="EKDEB90"/>
      <sheetName val="Стр1"/>
      <sheetName val="ИД"/>
      <sheetName val="январь"/>
      <sheetName val="База"/>
      <sheetName val="6.52-свод"/>
      <sheetName val="ОБЩЕСТВА"/>
      <sheetName val="План"/>
      <sheetName val="Гр5(о)"/>
      <sheetName val="Справочник"/>
      <sheetName val="Данные1кв_"/>
      <sheetName val="Коэф_КВ"/>
      <sheetName val="6_52-свод"/>
      <sheetName val="Ачинский НПЗ"/>
      <sheetName val="Об-15"/>
      <sheetName val="СС"/>
      <sheetName val="Объемы работ по ПВ"/>
      <sheetName val="мсн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шаблон"/>
      <sheetName val="К.рын"/>
      <sheetName val="Капитальные затраты"/>
      <sheetName val="Свод объем"/>
      <sheetName val="Дополнительные параметры"/>
      <sheetName val="1ПС"/>
      <sheetName val="Приложение 2"/>
      <sheetName val="информация"/>
      <sheetName val="Переменные и константы"/>
      <sheetName val="вариант"/>
      <sheetName val="ИД1"/>
      <sheetName val="ID"/>
      <sheetName val="СП"/>
      <sheetName val="Настройки"/>
      <sheetName val="A54НДС"/>
      <sheetName val="УП _2004"/>
      <sheetName val="ЭХЗ"/>
      <sheetName val="Должности"/>
      <sheetName val="Смета-Т"/>
      <sheetName val="АЧ"/>
      <sheetName val=""/>
      <sheetName val="Расчет 2"/>
      <sheetName val="Смета №1"/>
      <sheetName val="Исходные"/>
      <sheetName val="BACT"/>
      <sheetName val="База Геодезия"/>
      <sheetName val="База Геология"/>
      <sheetName val="6"/>
      <sheetName val="5.1"/>
      <sheetName val="Настройка"/>
      <sheetName val="РС"/>
      <sheetName val="Хаттон 90.90 Femco"/>
      <sheetName val="См3 СЦБ-зап"/>
      <sheetName val="СметаСводная 1 оч"/>
      <sheetName val="Общая часть"/>
      <sheetName val="ОПС"/>
      <sheetName val="ЛЧ"/>
      <sheetName val="Тестовый"/>
      <sheetName val="3.1"/>
      <sheetName val="Leistungsakt"/>
      <sheetName val="К"/>
      <sheetName val="ПД"/>
      <sheetName val="Курс доллара"/>
      <sheetName val="Смета 2"/>
      <sheetName val="3.1 ТХ"/>
      <sheetName val="Табл38-7"/>
      <sheetName val="БП НОВЫЙ"/>
      <sheetName val="№5 СУБ Инж защ"/>
      <sheetName val="2003г."/>
      <sheetName val="Справочные данные"/>
      <sheetName val="Base"/>
      <sheetName val="ОДД (стр-во+экспл.)"/>
      <sheetName val="Расч(подряд)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Данные_для_расчёта_сметы1"/>
      <sheetName val="свод_31"/>
      <sheetName val="ПСП_1"/>
      <sheetName val="Прибыль_опл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Пример_расчета1"/>
      <sheetName val="свод_21"/>
      <sheetName val="СМЕТА_проект1"/>
      <sheetName val="Сводная_смета1"/>
      <sheetName val="Разработка_проекта1"/>
      <sheetName val="См_1_наруж_водопровод1"/>
      <sheetName val="Кл-р_SysTel1"/>
      <sheetName val="КП_Прим_(3)1"/>
      <sheetName val="1_31"/>
      <sheetName val="СметаСводная_Рыб1"/>
      <sheetName val="1_2_1-Проект"/>
      <sheetName val="КП_к_снег_Рыбинская"/>
      <sheetName val="Лист_опроса"/>
      <sheetName val="к_84-к_83"/>
      <sheetName val="Коэфф1_"/>
      <sheetName val="Прайс_лист"/>
      <sheetName val="HP_и_оргтехника"/>
      <sheetName val="Зап-3-_СЦБ"/>
      <sheetName val="СметаСводная_Колпино"/>
      <sheetName val="СметаСводная_павильон"/>
      <sheetName val="13_1"/>
      <sheetName val="КП_Мак"/>
      <sheetName val="Амур_ДОН"/>
      <sheetName val="Opex_personnel_(Term_facs)"/>
      <sheetName val="КП_(2)"/>
      <sheetName val="ПДР_ООО_&quot;Юкос_ФБЦ&quot;"/>
      <sheetName val="исходные_данные"/>
      <sheetName val="расчетные_таблицы"/>
      <sheetName val="в_работу"/>
      <sheetName val="КП_НовоКов"/>
      <sheetName val="Калплан_Кра"/>
      <sheetName val="изыскания_2"/>
      <sheetName val="КП_к_ГК"/>
      <sheetName val="Кал_план_Жукова_даты_-_не_надо"/>
      <sheetName val="смета_СИД"/>
      <sheetName val="Данные1кв_1"/>
      <sheetName val="Коэф_КВ1"/>
      <sheetName val="6_52-свод1"/>
      <sheetName val="Ачинский_НПЗ"/>
      <sheetName val="Объемы_работ_по_ПВ"/>
      <sheetName val="Смета_1свод"/>
      <sheetName val="СметаСводная_снег"/>
      <sheetName val="К_рын"/>
      <sheetName val="Капитальные_затраты"/>
      <sheetName val="Свод_объем"/>
      <sheetName val="Дополнительные_параметры"/>
      <sheetName val="Приложение_2"/>
      <sheetName val="Переменные_и_константы"/>
      <sheetName val="УП__2004"/>
      <sheetName val="Книга1"/>
      <sheetName val="расчет вязкости"/>
      <sheetName val="СПЕЦИФИКАЦИЯ"/>
      <sheetName val="кап.ремонт"/>
      <sheetName val="геолог"/>
      <sheetName val="Лист3"/>
      <sheetName val="база на 21-04-08"/>
      <sheetName val="темп"/>
      <sheetName val="Дополнительные пара_x0000__x0000__x0005__x0000__xde00_"/>
      <sheetName val="СНГ"/>
      <sheetName val="Курс $"/>
      <sheetName val="Ф3П"/>
      <sheetName val="Ф2П"/>
      <sheetName val="Дог_рас"/>
      <sheetName val="КП_СС"/>
      <sheetName val="СметаЗатрат"/>
      <sheetName val="мат"/>
      <sheetName val="отчет эл_эн  2000"/>
      <sheetName val="Расчет_2"/>
      <sheetName val="Смета_№1"/>
      <sheetName val="База_Геодезия"/>
      <sheetName val="База_Геология"/>
      <sheetName val="5_1"/>
      <sheetName val="Хаттон_90_90_Femco"/>
      <sheetName val="См3_СЦБ-зап"/>
      <sheetName val="СметаСводная_1_оч"/>
      <sheetName val="Общая_часть"/>
      <sheetName val="3_1"/>
      <sheetName val="Курс_доллара"/>
      <sheetName val="Смета_2"/>
      <sheetName val="3_1_ТХ"/>
      <sheetName val="БП_НОВЫЙ"/>
      <sheetName val="№5_СУБ_Инж_защ"/>
      <sheetName val="2003г_"/>
      <sheetName val="Справочные_данные"/>
      <sheetName val="ИДвалка"/>
      <sheetName val="мобдемоб"/>
      <sheetName val="Расчет_ССР"/>
      <sheetName val="мат и зч"/>
      <sheetName val="5 Эксп "/>
      <sheetName val="Кал.план Жукова даты - не на/_x0000_"/>
      <sheetName val="Дополнительные пара"/>
      <sheetName val="Дополнительные пара_x0005__xde00_"/>
      <sheetName val="Кал.план Жукова даты - не на/"/>
      <sheetName val="нача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эл_химз_"/>
      <sheetName val="геология_"/>
      <sheetName val="Лист1"/>
      <sheetName val="Обновление"/>
      <sheetName val="Цена"/>
      <sheetName val="Product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ПДР"/>
      <sheetName val="РасчетКомандир1"/>
      <sheetName val="РасчетКомандир2"/>
      <sheetName val="свод 2"/>
      <sheetName val="свод 3"/>
      <sheetName val="Зап-3- СЦБ"/>
      <sheetName val="Шкаф"/>
      <sheetName val="Коэфф1."/>
      <sheetName val="Прайс лист"/>
      <sheetName val="Справочные данные"/>
      <sheetName val="Амур ДОН"/>
      <sheetName val="кп ГК"/>
      <sheetName val="Б.Сатка"/>
      <sheetName val="Исполнение по оборуд_"/>
      <sheetName val="Calc"/>
      <sheetName val="total"/>
      <sheetName val="Комплектация"/>
      <sheetName val="трубы"/>
      <sheetName val="СМР"/>
      <sheetName val="дороги"/>
      <sheetName val="ИД"/>
      <sheetName val="исходные данные"/>
      <sheetName val="расчетные таблицы"/>
      <sheetName val="УП _2004"/>
      <sheetName val="См3 СЦБ-зап"/>
      <sheetName val="СметаСводная Рыб"/>
      <sheetName val="свод_2"/>
      <sheetName val="свод_3"/>
      <sheetName val="Зап-3-_СЦБ"/>
      <sheetName val="Данные_для_расчёта_сметы"/>
      <sheetName val="Справка"/>
      <sheetName val="геолог"/>
      <sheetName val="Summary"/>
      <sheetName val="ЭХЗ"/>
      <sheetName val="Коэфф"/>
      <sheetName val="Смета2 проект. раб."/>
      <sheetName val="График"/>
      <sheetName val="Счет-Фактура"/>
      <sheetName val="Кредиты"/>
      <sheetName val="Суточная"/>
      <sheetName val="вариант"/>
      <sheetName val="Табл38-7"/>
      <sheetName val="данные"/>
      <sheetName val="СС"/>
      <sheetName val="Баланс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Нормы"/>
      <sheetName val="sapactivexlhiddensheet"/>
      <sheetName val="OCK1"/>
      <sheetName val="1.3"/>
      <sheetName val="ИГ1"/>
      <sheetName val="К.рын"/>
      <sheetName val="Сводная смета"/>
      <sheetName val="Землеотвод"/>
      <sheetName val="1"/>
      <sheetName val="РП"/>
      <sheetName val="к.84-к.83"/>
      <sheetName val="СМЕТА проект"/>
      <sheetName val="2002(v2)"/>
      <sheetName val="справ."/>
      <sheetName val="Пояснение "/>
      <sheetName val="93-110"/>
      <sheetName val="list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13.1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шаблон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ID"/>
      <sheetName val="Смета 1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2_проект__раб_"/>
      <sheetName val="Смета_1"/>
      <sheetName val="информация"/>
      <sheetName val="смета 2 проект. работы"/>
      <sheetName val="4сд"/>
      <sheetName val="2сд"/>
      <sheetName val="7сд"/>
      <sheetName val="MAIN_PARAMETERS"/>
      <sheetName val="Ачинский НПЗ"/>
      <sheetName val="СС замеч с ответами"/>
      <sheetName val="начало"/>
      <sheetName val="Main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Текущие цены"/>
      <sheetName val="рабочий"/>
      <sheetName val="окраска"/>
      <sheetName val="отчет эл_эн  2000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уб.подряд"/>
      <sheetName val="ПСБ - ОЭ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13_1"/>
      <sheetName val="РС 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1155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см 5 ОДД 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Source lists"/>
      <sheetName val="Rub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PO Data"/>
      <sheetName val="свод_ИИР"/>
      <sheetName val="ПД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лч и кам"/>
      <sheetName val="Объем работ"/>
      <sheetName val="MararashAA"/>
      <sheetName val="ПРОЦЕНТЫ"/>
      <sheetName val="Бл.электр."/>
      <sheetName val="2-stage"/>
      <sheetName val="АСУ-линия-1"/>
      <sheetName val="ТЗ АСУ-1"/>
      <sheetName val="Виды работ АСО"/>
      <sheetName val="таблица_руко_x0019__x0015_ _x0003__x000c__x0011__x0011_"/>
      <sheetName val="эл_химз_2"/>
      <sheetName val="геология_2"/>
      <sheetName val="свод_21"/>
      <sheetName val="свод_31"/>
      <sheetName val="Зап-3-_СЦБ1"/>
      <sheetName val="Данные_для_расчёта_сметы1"/>
      <sheetName val="Справочные_данные"/>
      <sheetName val="Коэфф1_1"/>
      <sheetName val="Прайс_лист1"/>
      <sheetName val="Амур_ДОН1"/>
      <sheetName val="кп_ГК"/>
      <sheetName val="Б_Сатка1"/>
      <sheetName val="Исполнение_по_оборуд_1"/>
      <sheetName val="исходные_данные1"/>
      <sheetName val="расчетные_таблицы1"/>
      <sheetName val="УП__20041"/>
      <sheetName val="См3_СЦБ-зап1"/>
      <sheetName val="СметаСводная_Рыб1"/>
      <sheetName val="Смета2_проект__раб_1"/>
      <sheetName val="Production_and_Spend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Пример_расчета1"/>
      <sheetName val="1_31"/>
      <sheetName val="К_рын1"/>
      <sheetName val="Сводная_смета1"/>
      <sheetName val="к_84-к_831"/>
      <sheetName val="СМЕТА_проект1"/>
      <sheetName val="справ_2"/>
      <sheetName val="Пояснение_"/>
      <sheetName val="См_1_наруж_водопровод1"/>
      <sheetName val="Разработка_проекта1"/>
      <sheetName val="КП_НовоКов1"/>
      <sheetName val="ПДР_ООО_&quot;Юкос_ФБЦ&quot;1"/>
      <sheetName val="Прибыль_опл1"/>
      <sheetName val="3_11"/>
      <sheetName val="Коммерческие_расходы1"/>
      <sheetName val="13_11"/>
      <sheetName val="Лист_опроса1"/>
      <sheetName val="СметаСводная_Колпино1"/>
      <sheetName val="HP_и_оргтехника1"/>
      <sheetName val="СметаСводная_снег1"/>
      <sheetName val="СметаСводная_павильон1"/>
      <sheetName val="Перечень_ИУ1"/>
      <sheetName val="ст_ГТМ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изыскания_2"/>
      <sheetName val="КП_к_ГК"/>
      <sheetName val="Смета_11"/>
      <sheetName val="Таблица_2"/>
      <sheetName val="смета_2_проект__работы"/>
      <sheetName val="Ачинский_НПЗ1"/>
      <sheetName val="СС_замеч_с_ответами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Текущие_цены1"/>
      <sheetName val="отчет_эл_эн__20001"/>
      <sheetName val="№5_СУБ_Инж_защ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3_1_ТХ1"/>
      <sheetName val="3_51"/>
      <sheetName val="суб_подряд1"/>
      <sheetName val="ПСБ_-_ОЭ1"/>
      <sheetName val="Смета_21"/>
      <sheetName val="СметаСводная_1_оч1"/>
      <sheetName val="Перечень_Заказчиков1"/>
      <sheetName val="Капитальные_затраты1"/>
      <sheetName val="Opex_personnel_(Term_facs)1"/>
      <sheetName val="КП_(2)1"/>
      <sheetName val="2_2_1"/>
      <sheetName val="6_3"/>
      <sheetName val="6_7"/>
      <sheetName val="6_3_1_3"/>
      <sheetName val="Переменные_и_константы1"/>
      <sheetName val="свод_(2)"/>
      <sheetName val="Калплан_ОИ2_Макм_крестики"/>
      <sheetName val="Св__смета"/>
      <sheetName val="РБС_ИЗМ1"/>
      <sheetName val="смета_СИД"/>
      <sheetName val="ресурсная_вед_"/>
      <sheetName val="р_Волхов1"/>
      <sheetName val="Калплан_Кра"/>
      <sheetName val="6_11_новый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см_5_ОДД_"/>
      <sheetName val="3труба_(П)"/>
      <sheetName val="Объемы_работ_по_ПВ"/>
      <sheetName val="Таблица_5"/>
      <sheetName val="Таблица_3"/>
      <sheetName val="1_401_2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Source_lists"/>
      <sheetName val="Сводная_"/>
      <sheetName val="7_ТХ_Сети_(кор)"/>
      <sheetName val="Tier_311208"/>
      <sheetName val="PO_Data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Бл_электр_"/>
      <sheetName val="ТЗ_АСУ-1"/>
      <sheetName val="Виды_работ_АСО"/>
      <sheetName val="таблица_руко_"/>
      <sheetName val="таблица_руко_x0019__x0015__x0009__x0003__x000c__x0011__x0011_"/>
      <sheetName val="#ССЫЛКА"/>
      <sheetName val="ГАЗ_камаз"/>
      <sheetName val="проектные роли"/>
      <sheetName val="таблица_руко_1"/>
      <sheetName val="эл_химз_3"/>
      <sheetName val="геология_3"/>
      <sheetName val="свод_22"/>
      <sheetName val="свод_32"/>
      <sheetName val="Зап-3-_СЦБ2"/>
      <sheetName val="Данные_для_расчёта_сметы2"/>
      <sheetName val="Справочные_данные1"/>
      <sheetName val="Коэфф1_2"/>
      <sheetName val="Прайс_лист2"/>
      <sheetName val="Амур_ДОН2"/>
      <sheetName val="кп_ГК1"/>
      <sheetName val="Б_Сатка2"/>
      <sheetName val="Исполнение_по_оборуд_2"/>
      <sheetName val="исходные_данные2"/>
      <sheetName val="расчетные_таблицы2"/>
      <sheetName val="УП__20042"/>
      <sheetName val="См3_СЦБ-зап2"/>
      <sheetName val="СметаСводная_Рыб2"/>
      <sheetName val="Смета2_проект__раб_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Пример_расчета2"/>
      <sheetName val="1_32"/>
      <sheetName val="К_рын2"/>
      <sheetName val="Сводная_смета2"/>
      <sheetName val="к_84-к_832"/>
      <sheetName val="СМЕТА_проект2"/>
      <sheetName val="справ_3"/>
      <sheetName val="Пояснение_1"/>
      <sheetName val="См_1_наруж_водопровод2"/>
      <sheetName val="Разработка_проекта2"/>
      <sheetName val="КП_НовоКов2"/>
      <sheetName val="ПДР_ООО_&quot;Юкос_ФБЦ&quot;2"/>
      <sheetName val="Прибыль_опл2"/>
      <sheetName val="3_12"/>
      <sheetName val="Коммерческие_расходы2"/>
      <sheetName val="13_12"/>
      <sheetName val="Лист_опроса2"/>
      <sheetName val="СметаСводная_Колпино2"/>
      <sheetName val="HP_и_оргтехника2"/>
      <sheetName val="СметаСводная_снег2"/>
      <sheetName val="СметаСводная_павильон2"/>
      <sheetName val="Перечень_ИУ2"/>
      <sheetName val="ст_ГТМ1"/>
      <sheetName val="таблица_руководству2"/>
      <sheetName val="Суточная_добыча_за_неделю2"/>
      <sheetName val="Хаттон_90_90_Femco2"/>
      <sheetName val="Таблица_4_АСУТП2"/>
      <sheetName val="Смета_5_2__Кусты25,29,31,652"/>
      <sheetName val="свод_общ2"/>
      <sheetName val="изыскания_21"/>
      <sheetName val="КП_к_ГК1"/>
      <sheetName val="Смета_12"/>
      <sheetName val="Таблица_21"/>
      <sheetName val="смета_2_проект__работы1"/>
      <sheetName val="Ачинский_НПЗ2"/>
      <sheetName val="СС_замеч_с_ответами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Текущие_цены2"/>
      <sheetName val="отчет_эл_эн__20002"/>
      <sheetName val="№5_СУБ_Инж_защ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3_1_ТХ2"/>
      <sheetName val="3_52"/>
      <sheetName val="суб_подряд2"/>
      <sheetName val="ПСБ_-_ОЭ2"/>
      <sheetName val="Смета_22"/>
      <sheetName val="СметаСводная_1_оч2"/>
      <sheetName val="Перечень_Заказчиков2"/>
      <sheetName val="Капитальные_затраты2"/>
      <sheetName val="Opex_personnel_(Term_facs)2"/>
      <sheetName val="КП_(2)2"/>
      <sheetName val="2_2_2"/>
      <sheetName val="6_31"/>
      <sheetName val="6_71"/>
      <sheetName val="6_3_1_31"/>
      <sheetName val="Переменные_и_константы2"/>
      <sheetName val="свод_(2)1"/>
      <sheetName val="Калплан_ОИ2_Макм_крестики1"/>
      <sheetName val="Св__смета1"/>
      <sheetName val="РБС_ИЗМ11"/>
      <sheetName val="смета_СИД1"/>
      <sheetName val="ресурсная_вед_1"/>
      <sheetName val="р_Волхов2"/>
      <sheetName val="Калплан_Кра1"/>
      <sheetName val="6_11_новый1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сводная (2)"/>
      <sheetName val="Общая_часть1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см_5_ОДД_1"/>
      <sheetName val="эл_химз_4"/>
      <sheetName val="геология_4"/>
      <sheetName val="свод_23"/>
      <sheetName val="свод_33"/>
      <sheetName val="Зап-3-_СЦБ3"/>
      <sheetName val="Данные_для_расчёта_сметы3"/>
      <sheetName val="6_144"/>
      <sheetName val="6_3_14"/>
      <sheetName val="6_204"/>
      <sheetName val="6_4_14"/>
      <sheetName val="6_11_1__сторонние4"/>
      <sheetName val="8_14_КР_(списание)ОПСТИКР4"/>
      <sheetName val="Коэфф1_3"/>
      <sheetName val="Прайс_лист3"/>
      <sheetName val="Справочные_данные2"/>
      <sheetName val="кп_ГК2"/>
      <sheetName val="СметаСводная_Рыб3"/>
      <sheetName val="Смета2_проект__раб_3"/>
      <sheetName val="Production_and_Spend2"/>
      <sheetName val="6_14_КР3"/>
      <sheetName val="Пример_расчета3"/>
      <sheetName val="к_84-к_833"/>
      <sheetName val="СМЕТА_проект3"/>
      <sheetName val="Пояснение_2"/>
      <sheetName val="См_1_наруж_водопровод3"/>
      <sheetName val="Разработка_проекта3"/>
      <sheetName val="КП_НовоКов3"/>
      <sheetName val="13_13"/>
      <sheetName val="Лист_опроса3"/>
      <sheetName val="HP_и_оргтехника3"/>
      <sheetName val="СметаСводная_снег3"/>
      <sheetName val="ст_ГТМ2"/>
      <sheetName val="изыскания_22"/>
      <sheetName val="КП_к_ГК2"/>
      <sheetName val="Смета_13"/>
      <sheetName val="Таблица_22"/>
      <sheetName val="смета_2_проект__работы2"/>
      <sheetName val="Текущие_цены3"/>
      <sheetName val="отчет_эл_эн__20003"/>
      <sheetName val="суб_подряд3"/>
      <sheetName val="ПСБ_-_ОЭ3"/>
      <sheetName val="СметаСводная_1_оч3"/>
      <sheetName val="6_32"/>
      <sheetName val="6_72"/>
      <sheetName val="6_3_1_32"/>
      <sheetName val="свод_(2)2"/>
      <sheetName val="Калплан_ОИ2_Макм_крестики2"/>
      <sheetName val="Св__смета2"/>
      <sheetName val="РБС_ИЗМ12"/>
      <sheetName val="смета_СИД2"/>
      <sheetName val="ресурсная_вед_2"/>
      <sheetName val="Калплан_Кра2"/>
      <sheetName val="6_11_новый2"/>
      <sheetName val="СтрЗапасов_(2)2"/>
      <sheetName val="PwC_Copies_from_old_models_--&gt;2"/>
      <sheetName val="Сравнение_ДПН_факт_06-072"/>
      <sheetName val="НМ_расчеты2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2"/>
      <sheetName val="Табл_22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см_5_ОДД_2"/>
      <sheetName val="таблица_руко "/>
      <sheetName val="Исх.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/>
      <sheetData sheetId="367"/>
      <sheetData sheetId="368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  <sheetData sheetId="759"/>
      <sheetData sheetId="760"/>
      <sheetData sheetId="761"/>
      <sheetData sheetId="762"/>
      <sheetData sheetId="763"/>
      <sheetData sheetId="764"/>
      <sheetData sheetId="765"/>
      <sheetData sheetId="766"/>
      <sheetData sheetId="767"/>
      <sheetData sheetId="768"/>
      <sheetData sheetId="769"/>
      <sheetData sheetId="770"/>
      <sheetData sheetId="771"/>
      <sheetData sheetId="772"/>
      <sheetData sheetId="773"/>
      <sheetData sheetId="774"/>
      <sheetData sheetId="775"/>
      <sheetData sheetId="776"/>
      <sheetData sheetId="777"/>
      <sheetData sheetId="778"/>
      <sheetData sheetId="779"/>
      <sheetData sheetId="780"/>
      <sheetData sheetId="781"/>
      <sheetData sheetId="782"/>
      <sheetData sheetId="783"/>
      <sheetData sheetId="784"/>
      <sheetData sheetId="785"/>
      <sheetData sheetId="786"/>
      <sheetData sheetId="787"/>
      <sheetData sheetId="788"/>
      <sheetData sheetId="789"/>
      <sheetData sheetId="790"/>
      <sheetData sheetId="791"/>
      <sheetData sheetId="792"/>
      <sheetData sheetId="793"/>
      <sheetData sheetId="794"/>
      <sheetData sheetId="795"/>
      <sheetData sheetId="796"/>
      <sheetData sheetId="797"/>
      <sheetData sheetId="798"/>
      <sheetData sheetId="799"/>
      <sheetData sheetId="800"/>
      <sheetData sheetId="801"/>
      <sheetData sheetId="802"/>
      <sheetData sheetId="803"/>
      <sheetData sheetId="804"/>
      <sheetData sheetId="805"/>
      <sheetData sheetId="806"/>
      <sheetData sheetId="807"/>
      <sheetData sheetId="808"/>
      <sheetData sheetId="809"/>
      <sheetData sheetId="810"/>
      <sheetData sheetId="811"/>
      <sheetData sheetId="812"/>
      <sheetData sheetId="813"/>
      <sheetData sheetId="814"/>
      <sheetData sheetId="815"/>
      <sheetData sheetId="816"/>
      <sheetData sheetId="817"/>
      <sheetData sheetId="818"/>
      <sheetData sheetId="819"/>
      <sheetData sheetId="820"/>
      <sheetData sheetId="821"/>
      <sheetData sheetId="822"/>
      <sheetData sheetId="823"/>
      <sheetData sheetId="824"/>
      <sheetData sheetId="825"/>
      <sheetData sheetId="826"/>
      <sheetData sheetId="827"/>
      <sheetData sheetId="828"/>
      <sheetData sheetId="829"/>
      <sheetData sheetId="830"/>
      <sheetData sheetId="831"/>
      <sheetData sheetId="832"/>
      <sheetData sheetId="833"/>
      <sheetData sheetId="834"/>
      <sheetData sheetId="835"/>
      <sheetData sheetId="836"/>
      <sheetData sheetId="837"/>
      <sheetData sheetId="838"/>
      <sheetData sheetId="839"/>
      <sheetData sheetId="840"/>
      <sheetData sheetId="841"/>
      <sheetData sheetId="842"/>
      <sheetData sheetId="843"/>
      <sheetData sheetId="844"/>
      <sheetData sheetId="845"/>
      <sheetData sheetId="846"/>
      <sheetData sheetId="847"/>
      <sheetData sheetId="848"/>
      <sheetData sheetId="849"/>
      <sheetData sheetId="850"/>
      <sheetData sheetId="851"/>
      <sheetData sheetId="852"/>
      <sheetData sheetId="853"/>
      <sheetData sheetId="854"/>
      <sheetData sheetId="855"/>
      <sheetData sheetId="856"/>
      <sheetData sheetId="857"/>
      <sheetData sheetId="858"/>
      <sheetData sheetId="859"/>
      <sheetData sheetId="860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 refreshError="1"/>
      <sheetData sheetId="940" refreshError="1"/>
      <sheetData sheetId="941" refreshError="1"/>
      <sheetData sheetId="942" refreshError="1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/>
      <sheetData sheetId="1021"/>
      <sheetData sheetId="1022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 refreshError="1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/>
      <sheetData sheetId="1099"/>
      <sheetData sheetId="1100"/>
      <sheetData sheetId="1101"/>
      <sheetData sheetId="1102"/>
      <sheetData sheetId="1103"/>
      <sheetData sheetId="1104"/>
      <sheetData sheetId="1105"/>
      <sheetData sheetId="1106"/>
      <sheetData sheetId="1107"/>
      <sheetData sheetId="1108"/>
      <sheetData sheetId="1109"/>
      <sheetData sheetId="1110"/>
      <sheetData sheetId="1111"/>
      <sheetData sheetId="1112"/>
      <sheetData sheetId="1113"/>
      <sheetData sheetId="1114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 refreshError="1"/>
      <sheetData sheetId="1175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ТИТУЛ"/>
      <sheetName val="6.14"/>
      <sheetName val="ОБЩЕСТВА"/>
      <sheetName val="6.3.1"/>
      <sheetName val="6.20"/>
      <sheetName val="6.4.1"/>
      <sheetName val="ПРОГНОЗ_1"/>
      <sheetName val="Смета"/>
      <sheetName val="Лист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эл_химз_"/>
      <sheetName val="геология_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Списки"/>
      <sheetName val="6.14_КР"/>
      <sheetName val="Прилож"/>
      <sheetName val="ПДР"/>
      <sheetName val="DATA"/>
      <sheetName val="вариант"/>
      <sheetName val="Обновление"/>
      <sheetName val="Цена"/>
      <sheetName val="Product"/>
      <sheetName val="см8"/>
      <sheetName val="Summary"/>
      <sheetName val="Пример расчета"/>
      <sheetName val="свод 2"/>
      <sheetName val="Табл38-7"/>
      <sheetName val="Зап-3- СЦБ"/>
      <sheetName val="все"/>
      <sheetName val="информация"/>
      <sheetName val="Кредиты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Счет-Фактура"/>
      <sheetName val="к.84-к.83"/>
      <sheetName val="Коэфф1."/>
      <sheetName val="График"/>
      <sheetName val="ПОДПИСИ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Данные_для_расчёта_сметы"/>
      <sheetName val="Текущие_цены"/>
      <sheetName val="свод_2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sapactivexlhiddensheet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РП"/>
      <sheetName val="данные"/>
      <sheetName val="Баланс"/>
      <sheetName val="Смета2_проект__раб_"/>
      <sheetName val="Смета_1"/>
      <sheetName val="СМЕТА проект"/>
      <sheetName val="Production and Spend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Разработка проекта"/>
      <sheetName val="КП НовоКов"/>
      <sheetName val="СметаСводная 1 оч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6.11 новый"/>
      <sheetName val="Opex personnel (Term facs)"/>
      <sheetName val="накладная"/>
      <sheetName val="Акт"/>
      <sheetName val="Капитальные затраты"/>
      <sheetName val="13_1"/>
      <sheetName val="1"/>
      <sheetName val="Пояснение "/>
      <sheetName val="3.1"/>
      <sheetName val="Коммерческие расходы"/>
      <sheetName val="RSOILBAL"/>
      <sheetName val="смета 2 проект. работы"/>
      <sheetName val="4сд"/>
      <sheetName val="2сд"/>
      <sheetName val="7сд"/>
      <sheetName val="MAIN_PARAMETERS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Перечень Заказчиков"/>
      <sheetName val="2.2 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Баланс (Ф1)"/>
      <sheetName val="Смета-Т"/>
      <sheetName val=""/>
      <sheetName val="Смета 3 Гидролог"/>
      <sheetName val="Записка СЦБ"/>
      <sheetName val="ИПЦ2002-2004"/>
      <sheetName val="РС 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эл_химз_2"/>
      <sheetName val="Восстановл_Лист37"/>
      <sheetName val="Source lists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выборка на22 июня"/>
      <sheetName val="HP_и_оргтехника"/>
      <sheetName val="СМЕТА_проект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16"/>
      <sheetName val="Таблица 5"/>
      <sheetName val="Таблица 3"/>
      <sheetName val="1.401.2"/>
      <sheetName val="PO Data"/>
      <sheetName val="Rub"/>
      <sheetName val="ПД"/>
      <sheetName val="РСС_АУ"/>
      <sheetName val="Раб.АУ"/>
      <sheetName val="Коэф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свод_ИИР"/>
      <sheetName val="М_1"/>
      <sheetName val="Акт выбора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№1"/>
      <sheetName val="Сметы за сопровождение"/>
      <sheetName val="ПС_x0000__x0000__x0000__x0000__x0000__x0000_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АСУ-линия-1"/>
      <sheetName val="ТЗ АСУ-1"/>
      <sheetName val="лч и кам"/>
      <sheetName val="2-stage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BACT"/>
      <sheetName val="Общ"/>
      <sheetName val="Бл.электр."/>
      <sheetName val="2 Геология"/>
      <sheetName val="Объем работ"/>
      <sheetName val="MararashAA"/>
      <sheetName val="ПРОЦЕНТЫ"/>
      <sheetName val="Виды работ АСО"/>
      <sheetName val="таблица_руко_x0019__x0015_ _x0003__x000c__x0011__x0011_"/>
      <sheetName val="ФОТ для смет"/>
      <sheetName val="ЛС_РЕС"/>
      <sheetName val="_x0000__x0000_"/>
      <sheetName val="КБК ДПК"/>
      <sheetName val="ЕТС (ф)"/>
      <sheetName val="исх-данные"/>
      <sheetName val="база"/>
      <sheetName val="3_гидромет"/>
      <sheetName val="эл_химз_3"/>
      <sheetName val="геология_3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6_14_КР2"/>
      <sheetName val="Пример_расчета2"/>
      <sheetName val="свод_22"/>
      <sheetName val="Зап-3-_СЦБ2"/>
      <sheetName val="СметаСводная_Рыб2"/>
      <sheetName val="13_11"/>
      <sheetName val="Текущие_цены2"/>
      <sheetName val="отчет_эл_эн__20002"/>
      <sheetName val="к_84-к_832"/>
      <sheetName val="Коэфф1_2"/>
      <sheetName val="КП_(2)1"/>
      <sheetName val="6_31"/>
      <sheetName val="6_71"/>
      <sheetName val="6_3_1_31"/>
      <sheetName val="свод_31"/>
      <sheetName val="Смета2_проект__раб_2"/>
      <sheetName val="Смета_12"/>
      <sheetName val="СМЕТА_проект1"/>
      <sheetName val="Production_and_Spend1"/>
      <sheetName val="Прайс_лист2"/>
      <sheetName val="1_31"/>
      <sheetName val="К_рын1"/>
      <sheetName val="Сводная_смета1"/>
      <sheetName val="См_1_наруж_водопровод2"/>
      <sheetName val="Разработка_проекта2"/>
      <sheetName val="КП_НовоКов2"/>
      <sheetName val="СметаСводная_1_оч2"/>
      <sheetName val="Переменные_и_константы1"/>
      <sheetName val="свод_(2)1"/>
      <sheetName val="Калплан_ОИ2_Макм_крестики1"/>
      <sheetName val="СметаСводная_павильон1"/>
      <sheetName val="Св__смета1"/>
      <sheetName val="РБС_ИЗМ11"/>
      <sheetName val="СметаСводная_снег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21"/>
      <sheetName val="Таблица_4_АСУТП1"/>
      <sheetName val="ст_ГТМ1"/>
      <sheetName val="ПДР_ООО_&quot;Юкос_ФБЦ&quot;1"/>
      <sheetName val="исходные_данные1"/>
      <sheetName val="расчетные_таблицы1"/>
      <sheetName val="Амур_ДОН1"/>
      <sheetName val="кп_ГК1"/>
      <sheetName val="Справочные_данные1"/>
      <sheetName val="Б_Сатка1"/>
      <sheetName val="справ_2"/>
      <sheetName val="Перечень_ИУ1"/>
      <sheetName val="3_1_ТХ1"/>
      <sheetName val="СметаСводная_Колпино1"/>
      <sheetName val="3_51"/>
      <sheetName val="суб_подряд2"/>
      <sheetName val="ПСБ_-_ОЭ2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смета_СИД1"/>
      <sheetName val="ресурсная_вед_1"/>
      <sheetName val="р_Волхов1"/>
      <sheetName val="КП_к_ГК1"/>
      <sheetName val="изыскания_21"/>
      <sheetName val="Калплан_Кра1"/>
      <sheetName val="6_11_новый1"/>
      <sheetName val="Opex_personnel_(Term_facs)1"/>
      <sheetName val="Капитальные_затраты1"/>
      <sheetName val="Пояснение_"/>
      <sheetName val="3_11"/>
      <sheetName val="Коммерческие_расходы1"/>
      <sheetName val="смета_2_проект__работы"/>
      <sheetName val="СС_замеч_с_ответами1"/>
      <sheetName val="УП__20041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Коэф_КВ"/>
      <sheetName val="Смета_терзем"/>
      <sheetName val="Кал_план_Жукова_даты_-_не_надо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РС_"/>
      <sheetName val="Source_lists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Таблица_5"/>
      <sheetName val="Таблица_3"/>
      <sheetName val="1_401_2"/>
      <sheetName val="PO_Data"/>
      <sheetName val="Раб_АУ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Сводная_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Сметы_за_сопровождение"/>
      <sheetName val="ПС"/>
      <sheetName val="СМ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Исх. данные"/>
      <sheetName val="Main list"/>
      <sheetName val="ПД-2.2"/>
      <sheetName val="6"/>
      <sheetName val="1.14"/>
      <sheetName val="1.7"/>
      <sheetName val="#ССЫЛКА"/>
      <sheetName val="СМИС"/>
      <sheetName val="Исх1"/>
      <sheetName val="Промер глуб"/>
      <sheetName val="Расчет №1.1"/>
      <sheetName val="Расчет №2.1"/>
      <sheetName val="8"/>
      <sheetName val="basa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ИД ПНР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Технический лист"/>
      <sheetName val="анализ 2003_2004исполнение МТО"/>
      <sheetName val="Приложение 2"/>
      <sheetName val="Пра_x0000_с_лист"/>
      <sheetName val="Сводный"/>
      <sheetName val="Имя"/>
      <sheetName val="Должности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КБК_ДПК"/>
      <sheetName val="ТЗ_АСУ-1"/>
      <sheetName val="лч_и_кам"/>
      <sheetName val="ИД_СМР"/>
      <sheetName val="Вспом_"/>
      <sheetName val="Бл_электр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ЕТС_(ф)"/>
      <sheetName val="Исх__данные"/>
      <sheetName val="Main_list"/>
      <sheetName val="ПД-2_2"/>
      <sheetName val="1_14"/>
      <sheetName val="1_7"/>
      <sheetName val="Промер_глуб"/>
      <sheetName val="Тестовый"/>
      <sheetName val="Panduit"/>
      <sheetName val=" Свод"/>
      <sheetName val="Пра"/>
      <sheetName val="исключ ЭХЗ"/>
      <sheetName val="БДР"/>
      <sheetName val="геол"/>
      <sheetName val="аванс по ОС"/>
      <sheetName val="Авансы выданные"/>
      <sheetName val="Кред"/>
      <sheetName val="ДЗ"/>
      <sheetName val="Кред. задолж."/>
      <sheetName val="Прочие"/>
      <sheetName val="ГАЗ_камаз"/>
      <sheetName val="41"/>
      <sheetName val="Договорная цена"/>
      <sheetName val="№2Гидромет."/>
      <sheetName val="№2Геолог"/>
      <sheetName val="№2Геолог с.п."/>
      <sheetName val="№3Экологи (2этап)"/>
      <sheetName val="Исходная"/>
      <sheetName val="3 Сл.-структура затрат"/>
      <sheetName val="const"/>
      <sheetName val="расчеты"/>
      <sheetName val="ПС 110 кВ (доп)"/>
      <sheetName val="ПД-2.1"/>
      <sheetName val="Смета 7"/>
      <sheetName val="Прил.5 СС"/>
      <sheetName val="расчет вязкости"/>
      <sheetName val="Сравнение с Finder - ДНС-5"/>
      <sheetName val="см 5 ОДД "/>
      <sheetName val="Смета _4ПР ЭХЗ"/>
      <sheetName val="РабПр"/>
      <sheetName val="SENSITIVITY"/>
      <sheetName val="таблица_руко "/>
      <sheetName val="эл_химз_5"/>
      <sheetName val="геология_5"/>
      <sheetName val="6_145"/>
      <sheetName val="6_3_15"/>
      <sheetName val="6_205"/>
      <sheetName val="6_4_15"/>
      <sheetName val="6_11_1__сторонние5"/>
      <sheetName val="8_14_КР_(списание)ОПСТИКР5"/>
      <sheetName val="Данные_для_расчёта_сметы4"/>
      <sheetName val="6_14_КР4"/>
      <sheetName val="Пример_расчета4"/>
      <sheetName val="свод_24"/>
      <sheetName val="Зап-3-_СЦБ4"/>
      <sheetName val="СметаСводная_Рыб4"/>
      <sheetName val="13_13"/>
      <sheetName val="Текущие_цены4"/>
      <sheetName val="отчет_эл_эн__20004"/>
      <sheetName val="к_84-к_834"/>
      <sheetName val="Коэфф1_4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СМЕТА_проект3"/>
      <sheetName val="Production_and_Spend3"/>
      <sheetName val="Прайс_лист4"/>
      <sheetName val="1_33"/>
      <sheetName val="К_рын3"/>
      <sheetName val="Сводная_смета3"/>
      <sheetName val="См_1_наруж_водопровод4"/>
      <sheetName val="Разработка_проекта4"/>
      <sheetName val="КП_НовоКов4"/>
      <sheetName val="СметаСводная_1_оч4"/>
      <sheetName val="Переменные_и_константы3"/>
      <sheetName val="свод_(2)3"/>
      <sheetName val="Калплан_ОИ2_Макм_крестики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6_11_новый3"/>
      <sheetName val="Opex_personnel_(Term_facs)3"/>
      <sheetName val="Капитальные_затраты3"/>
      <sheetName val="Пояснение_2"/>
      <sheetName val="3_13"/>
      <sheetName val="Коммерческие_расходы3"/>
      <sheetName val="смета_2_проект__работы2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Перечень_Заказчиков3"/>
      <sheetName val="2_2_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РС_2"/>
      <sheetName val="Source_lists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PO_Data2"/>
      <sheetName val="Раб_АУ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ТЗ_АСУ-11"/>
      <sheetName val="лч_и_кам1"/>
      <sheetName val="ИД_СМР1"/>
      <sheetName val="Вспом_1"/>
      <sheetName val="Бл_электр_1"/>
      <sheetName val="2_Геология1"/>
      <sheetName val="Объем_работ1"/>
      <sheetName val="Виды_работ_АСО1"/>
      <sheetName val="ФОТ_для_смет1"/>
      <sheetName val="КБК_ДПК1"/>
      <sheetName val="ЕТС_(ф)1"/>
      <sheetName val="Исх__данные1"/>
      <sheetName val="Main_list1"/>
      <sheetName val="ПД-2_21"/>
      <sheetName val="1_141"/>
      <sheetName val="1_71"/>
      <sheetName val="13_14"/>
      <sheetName val="таблица_руко_x0019__x0015__x0009__x0003__x000c__x0011__x0011_"/>
      <sheetName val="Индексы"/>
      <sheetName val="сводная (2)"/>
      <sheetName val="Расч(подряд)"/>
      <sheetName val="таблица_руко_2"/>
      <sheetName val="эл_химз_6"/>
      <sheetName val="геология_6"/>
      <sheetName val="6_146"/>
      <sheetName val="6_3_16"/>
      <sheetName val="6_206"/>
      <sheetName val="6_4_16"/>
      <sheetName val="6_11_1__сторонние6"/>
      <sheetName val="8_14_КР_(списание)ОПСТИКР6"/>
      <sheetName val="Данные_для_расчёта_сметы5"/>
      <sheetName val="6_14_КР5"/>
      <sheetName val="Текущие_цены5"/>
      <sheetName val="отчет_эл_эн__20005"/>
      <sheetName val="к_84-к_835"/>
      <sheetName val="свод_25"/>
      <sheetName val="Зап-3-_СЦБ5"/>
      <sheetName val="Пример_расчета5"/>
      <sheetName val="СметаСводная_Рыб5"/>
      <sheetName val="Коэфф1_5"/>
      <sheetName val="6_34"/>
      <sheetName val="6_74"/>
      <sheetName val="6_3_1_34"/>
      <sheetName val="КП_(2)4"/>
      <sheetName val="свод_34"/>
      <sheetName val="Смета2_проект__раб_5"/>
      <sheetName val="Смета_15"/>
      <sheetName val="СМЕТА_проект4"/>
      <sheetName val="Production_and_Spend4"/>
      <sheetName val="Прайс_лист5"/>
      <sheetName val="1_34"/>
      <sheetName val="К_рын4"/>
      <sheetName val="Сводная_смета4"/>
      <sheetName val="См_1_наруж_водопровод5"/>
      <sheetName val="Разработка_проекта5"/>
      <sheetName val="КП_НовоКов5"/>
      <sheetName val="СметаСводная_1_оч5"/>
      <sheetName val="Переменные_и_константы4"/>
      <sheetName val="свод_(2)4"/>
      <sheetName val="Калплан_ОИ2_Макм_крестики4"/>
      <sheetName val="СметаСводная_павильон4"/>
      <sheetName val="Св__смета4"/>
      <sheetName val="РБС_ИЗМ14"/>
      <sheetName val="СметаСводная_снег4"/>
      <sheetName val="Лист_опроса4"/>
      <sheetName val="Исполнение__освоение_по_закупк4"/>
      <sheetName val="Исполнение_для_Ускова4"/>
      <sheetName val="Выборка_по_отсыпкам4"/>
      <sheetName val="ИП__отсыпки_4"/>
      <sheetName val="ИП__отсыпки_ФОТ_диз_т_4"/>
      <sheetName val="ИП__отсыпки___выборка_4"/>
      <sheetName val="Исполнение_по_оборуд_4"/>
      <sheetName val="Исполнение_по_оборуд___2_4"/>
      <sheetName val="Исполнение_сжато4"/>
      <sheetName val="Форма_для_бурения4"/>
      <sheetName val="Форма_для_КС4"/>
      <sheetName val="Форма_для_ГР4"/>
      <sheetName val="Смета_1свод4"/>
      <sheetName val="таблица_руководству4"/>
      <sheetName val="Суточная_добыча_за_неделю4"/>
      <sheetName val="Прибыль_опл4"/>
      <sheetName val="№5_СУБ_Инж_защ4"/>
      <sheetName val="HP_и_оргтехника4"/>
      <sheetName val="Таблица_24"/>
      <sheetName val="Таблица_4_АСУТП4"/>
      <sheetName val="ст_ГТМ4"/>
      <sheetName val="ПДР_ООО_&quot;Юкос_ФБЦ&quot;4"/>
      <sheetName val="исходные_данные4"/>
      <sheetName val="расчетные_таблицы4"/>
      <sheetName val="Амур_ДОН4"/>
      <sheetName val="кп_ГК4"/>
      <sheetName val="Справочные_данные4"/>
      <sheetName val="Б_Сатка4"/>
      <sheetName val="справ_5"/>
      <sheetName val="Перечень_ИУ4"/>
      <sheetName val="3_1_ТХ4"/>
      <sheetName val="СметаСводная_Колпино4"/>
      <sheetName val="3_54"/>
      <sheetName val="суб_подряд5"/>
      <sheetName val="ПСБ_-_ОЭ5"/>
      <sheetName val="Смета_24"/>
      <sheetName val="Ачинский_НПЗ4"/>
      <sheetName val="См3_СЦБ-зап4"/>
      <sheetName val="Хаттон_90_90_Femco4"/>
      <sheetName val="свод_общ4"/>
      <sheetName val="Смета_5_2__Кусты25,29,31,654"/>
      <sheetName val="смета_СИД4"/>
      <sheetName val="ресурсная_вед_4"/>
      <sheetName val="р_Волхов4"/>
      <sheetName val="КП_к_ГК4"/>
      <sheetName val="изыскания_24"/>
      <sheetName val="Калплан_Кра4"/>
      <sheetName val="6_11_новый4"/>
      <sheetName val="Opex_personnel_(Term_facs)4"/>
      <sheetName val="Капитальные_затраты4"/>
      <sheetName val="Пояснение_3"/>
      <sheetName val="3_14"/>
      <sheetName val="Коммерческие_расходы4"/>
      <sheetName val="смета_2_проект__работы3"/>
      <sheetName val="СС_замеч_с_ответами4"/>
      <sheetName val="УП__20044"/>
      <sheetName val="в_работу4"/>
      <sheetName val="3_24"/>
      <sheetName val="3_34"/>
      <sheetName val="Р2_14"/>
      <sheetName val="Р2_24"/>
      <sheetName val="Удельные(проф_)4"/>
      <sheetName val="Константы_и_результаты4"/>
      <sheetName val="расчет_№34"/>
      <sheetName val="20_Кредиты_краткосрочные4"/>
      <sheetName val="Перечень_Заказчиков4"/>
      <sheetName val="2_2_4"/>
      <sheetName val="СтрЗапасов_(2)3"/>
      <sheetName val="PwC_Copies_from_old_models_--&gt;3"/>
      <sheetName val="Сравнение_ДПН_факт_06-073"/>
      <sheetName val="НМ_расчеты3"/>
      <sheetName val="КП_к_снег_Рыбинская4"/>
      <sheetName val="Коэф_КВ3"/>
      <sheetName val="Смета_терзем3"/>
      <sheetName val="Кал_план_Жукова_даты_-_не_надо3"/>
      <sheetName val="матер_3"/>
      <sheetName val="КП_Прим_(3)3"/>
      <sheetName val="кп_(3)3"/>
      <sheetName val="фонтан_разбитый23"/>
      <sheetName val="Баланс_(Ф1)3"/>
      <sheetName val="Смета_3_Гидролог3"/>
      <sheetName val="Записка_СЦБ3"/>
      <sheetName val="РС_3"/>
      <sheetName val="Source_lists3"/>
      <sheetName val="Общая_часть3"/>
      <sheetName val="Табл_54"/>
      <sheetName val="Табл_24"/>
      <sheetName val="См_№3_ОПР3"/>
      <sheetName val="см_№6_АВЗУ_и_ГПЗУ3"/>
      <sheetName val="Input_Assumptions3"/>
      <sheetName val="см_№1_1_Геодезические_работы_3"/>
      <sheetName val="см_№1_4_Экология_3"/>
      <sheetName val="АСУ_ТП_1_этап_ПД3"/>
      <sheetName val="Расчет_курса3"/>
      <sheetName val="Курс_доллара3"/>
      <sheetName val="Календарь_новый3"/>
      <sheetName val="Смета_№_1_ИИ_линия3"/>
      <sheetName val="Дополнительные_параметры3"/>
      <sheetName val="Свод_объем3"/>
      <sheetName val="Дог_цена3"/>
      <sheetName val="выборка_на22_июня3"/>
      <sheetName val="3труба_(П)3"/>
      <sheetName val="Объемы_работ_по_ПВ3"/>
      <sheetName val="Таблица_53"/>
      <sheetName val="Таблица_33"/>
      <sheetName val="1_401_23"/>
      <sheetName val="PO_Data3"/>
      <sheetName val="Раб_АУ3"/>
      <sheetName val="р_Нева4"/>
      <sheetName val="р_Молога4"/>
      <sheetName val="18_рек_Ю-Х4"/>
      <sheetName val="нпс_Палкино4"/>
      <sheetName val="Россия_-_Китай4"/>
      <sheetName val="КМ_210-2384"/>
      <sheetName val="БТС-2_км_405-4594"/>
      <sheetName val="БТС-2_км_405-4534"/>
      <sheetName val="БТС-2_км_313-3524"/>
      <sheetName val="БТС-2_км326-3524"/>
      <sheetName val="Улейма_И4"/>
      <sheetName val="Белая_УБКА4"/>
      <sheetName val="км_72-75р_Левоннька4"/>
      <sheetName val="киенгоп-н_Челны_км_104-2064"/>
      <sheetName val="ВЛ_Урдома4"/>
      <sheetName val="Вл_Микунь_Урдома4"/>
      <sheetName val="ВЛ_Синдор-Микунь4"/>
      <sheetName val="Тон_Чермасан4"/>
      <sheetName val="Трасса_км_16-1474"/>
      <sheetName val="трасса_0-764"/>
      <sheetName val="Колва_784"/>
      <sheetName val="Гидрология__р_Колва_км_384"/>
      <sheetName val="ПСП_4"/>
      <sheetName val="Новая_сводка_(до_бюджета)_(2)5"/>
      <sheetName val="Что_пришло5"/>
      <sheetName val="влад-таблица_(2)5"/>
      <sheetName val="Новая_сводка_(до_бюджета)5"/>
      <sheetName val="Новая_сводка5"/>
      <sheetName val="Общие_расходы5"/>
      <sheetName val="Новая_сводка_(по_бюджету)5"/>
      <sheetName val="Íîâàÿ_ñâîäêà_(äî_áþäæåòà)_(2)5"/>
      <sheetName val="×òî_ïðèøëî5"/>
      <sheetName val="âëàä-òàáëèöà_(2)5"/>
      <sheetName val="Íîâàÿ_ñâîäêà_(äî_áþäæåòà)5"/>
      <sheetName val="Íîâàÿ_ñâîäêà5"/>
      <sheetName val="Îáùèå_ðàñõîäû5"/>
      <sheetName val="Íîâàÿ_ñâîäêà_(ïî_áþäæåòó)5"/>
      <sheetName val="6_10_15"/>
      <sheetName val="6_7_3_ТН5"/>
      <sheetName val="6_16"/>
      <sheetName val="6_52-свод4"/>
      <sheetName val="ДДС_(Форма_№3)3"/>
      <sheetName val="Сводная_3"/>
      <sheetName val="7_ТХ_Сети_(кор)3"/>
      <sheetName val="Tier_3112083"/>
      <sheetName val="Акт_выбора3"/>
      <sheetName val="См_№7_Эл_3"/>
      <sheetName val="См_№8_Пож_3"/>
      <sheetName val="См_№3_ВиК3"/>
      <sheetName val="Сметы_за_сопровождение3"/>
      <sheetName val="См_3_АСУ3"/>
      <sheetName val="Полигон_-_ИЭИ_3"/>
      <sheetName val="Смета_ТЗ_АСУ-163"/>
      <sheetName val="База_Геодезия3"/>
      <sheetName val="База_Геология3"/>
      <sheetName val="База_Геофизика3"/>
      <sheetName val="4_1_13"/>
      <sheetName val="исп_1_1_13"/>
      <sheetName val="База_Гидро3"/>
      <sheetName val="4_2_13"/>
      <sheetName val="исп_1_1_23"/>
      <sheetName val="Исп__смета_этап_1_1,_1_23"/>
      <sheetName val="ТЗ_АСУ-12"/>
      <sheetName val="лч_и_кам2"/>
      <sheetName val="ИД_СМР2"/>
      <sheetName val="Вспом_2"/>
      <sheetName val="Бл_электр_2"/>
      <sheetName val="2_Геология2"/>
      <sheetName val="Объем_работ2"/>
      <sheetName val="Виды_работ_АСО2"/>
      <sheetName val="ФОТ_для_смет2"/>
      <sheetName val="КБК_ДПК2"/>
      <sheetName val="ЕТС_(ф)2"/>
      <sheetName val="Исх__данные2"/>
      <sheetName val="Main_list2"/>
      <sheetName val="ПД-2_22"/>
      <sheetName val="1_142"/>
      <sheetName val="1_72"/>
      <sheetName val="Промер_глуб1"/>
      <sheetName val="кап_ремонт"/>
      <sheetName val="СВ_2"/>
      <sheetName val="1_2_"/>
      <sheetName val="РАСПРЕД_ПО_ПРОЦЕСС"/>
      <sheetName val="Приложение_2"/>
      <sheetName val="Исх_"/>
      <sheetName val="Ограничения_шаблон"/>
      <sheetName val="Причины_отклонений"/>
      <sheetName val="Статус_работы"/>
      <sheetName val="Уровень_графика"/>
      <sheetName val="Расчет_№1_1"/>
      <sheetName val="Расчет_№2_1"/>
      <sheetName val="ИД_ПНР"/>
      <sheetName val="Технический_лист"/>
      <sheetName val="анализ_2003_2004исполнение_МТО"/>
      <sheetName val="Акт-Смета_30"/>
      <sheetName val="W28"/>
      <sheetName val="таблица_руко_3"/>
      <sheetName val="13_15"/>
      <sheetName val="Пояснение_4"/>
      <sheetName val="смета_2_проект__работы4"/>
      <sheetName val="СтрЗапасов_(2)4"/>
      <sheetName val="PwC_Copies_from_old_models_--&gt;4"/>
      <sheetName val="Сравнение_ДПН_факт_06-074"/>
      <sheetName val="НМ_расчеты4"/>
      <sheetName val="Коэф_КВ4"/>
      <sheetName val="Смета_терзем4"/>
      <sheetName val="Кал_план_Жукова_даты_-_не_надо4"/>
      <sheetName val="матер_4"/>
      <sheetName val="КП_Прим_(3)4"/>
      <sheetName val="кп_(3)4"/>
      <sheetName val="фонтан_разбитый24"/>
      <sheetName val="Баланс_(Ф1)4"/>
      <sheetName val="Смета_3_Гидролог4"/>
      <sheetName val="Записка_СЦБ4"/>
      <sheetName val="РС_4"/>
      <sheetName val="Бл_электр_3"/>
      <sheetName val="лч_и_кам3"/>
      <sheetName val="ТЗ_АСУ-13"/>
      <sheetName val="ИД_СМР3"/>
      <sheetName val="Вспом_3"/>
      <sheetName val="2_Геология3"/>
      <sheetName val="Объем_работ3"/>
      <sheetName val="Виды_работ_АСО3"/>
      <sheetName val="ФОТ_для_смет3"/>
      <sheetName val="КБК_ДПК3"/>
      <sheetName val="ЕТС_(ф)3"/>
      <sheetName val="таблица_руко_4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ЖД 3.1"/>
      <sheetName val="УСР"/>
      <sheetName val="Объемы"/>
      <sheetName val="СметаСводная п54"/>
      <sheetName val="СметаСводная пуш"/>
      <sheetName val="1-1"/>
      <sheetName val="1-2"/>
      <sheetName val="1-4"/>
      <sheetName val="изм2-1"/>
      <sheetName val="2-2"/>
      <sheetName val="2-3"/>
      <sheetName val="изм7-1"/>
      <sheetName val="изм9-1"/>
      <sheetName val="Коэффициенты"/>
      <sheetName val="Смета 2 эл.монтаж"/>
      <sheetName val="Смета 1 общестроит"/>
      <sheetName val="ДЦ"/>
      <sheetName val=" Оборудование  end"/>
      <sheetName val="автоматизация РД"/>
      <sheetName val="Восстановл_Лис礊め_x0005_"/>
      <sheetName val="Акт выполненных работ 46"/>
      <sheetName val="SMW_Служебная"/>
      <sheetName val="См_2 Шатурс сети  проект работы"/>
      <sheetName val="Ref"/>
      <sheetName val="выборка "/>
      <sheetName val="выборка раб"/>
      <sheetName val="7"/>
      <sheetName val="Прочее"/>
      <sheetName val="ЛЧ Р"/>
      <sheetName val="GLOBAL"/>
      <sheetName val="темп"/>
      <sheetName val="Форма 2.1"/>
      <sheetName val="СВ"/>
      <sheetName val="2.1"/>
      <sheetName val="ИНСТРУКЦИЯ"/>
      <sheetName val="СМ          "/>
      <sheetName val="таблица_руко       "/>
      <sheetName val="таблица_руко  _x0009_    "/>
      <sheetName val="исключ_ЭХЗ"/>
      <sheetName val="исключ_ЭХЗ1"/>
      <sheetName val="телемехан"/>
      <sheetName val="Настройки"/>
      <sheetName val="РС"/>
      <sheetName val="Пр2 Р. стоимости"/>
      <sheetName val="Прил 6.57"/>
      <sheetName val="Свод2006"/>
      <sheetName val="1 кв"/>
      <sheetName val="Производство электроэнергии"/>
      <sheetName val="Т11"/>
      <sheetName val="Т12"/>
      <sheetName val="Т7"/>
      <sheetName val="таблица_руко_5"/>
      <sheetName val="Характеристические ФО"/>
      <sheetName val="Восстановл_Л_x0000__x0000__x0000__x0000__x0000_"/>
      <sheetName val="Восстановл_Л"/>
      <sheetName val="См_2_Шатурс_сети__проект_работы"/>
      <sheetName val="ОП쌅"/>
      <sheetName val="ОП쌉"/>
      <sheetName val="ПС_110_кВ_(доп)"/>
      <sheetName val="3_Сл_-структура_затрат"/>
      <sheetName val="СмРучБур"/>
      <sheetName val="Поставка"/>
      <sheetName val="Расчет работы"/>
      <sheetName val="3_Сл_-структура_затрат1"/>
      <sheetName val="ПС_110_кВ_(доп)1"/>
      <sheetName val="См_2_Шатурс_сети__проект_работ1"/>
      <sheetName val="Форма 9"/>
      <sheetName val="Форма 10"/>
      <sheetName val="АРХ гл.1"/>
      <sheetName val="сводная_(2)"/>
      <sheetName val="автоматизация_РД"/>
      <sheetName val="Смета_7"/>
      <sheetName val="выборка_"/>
      <sheetName val="сводная_(2)1"/>
      <sheetName val="автоматизация_РД1"/>
      <sheetName val="Смета_71"/>
      <sheetName val="выборка_1"/>
      <sheetName val="Обложка"/>
      <sheetName val="Содержание тома"/>
      <sheetName val="01-01-01 "/>
      <sheetName val="02-01-01.1 "/>
      <sheetName val="02-01-01.2"/>
      <sheetName val="02-01-02.1"/>
      <sheetName val="02-01-02.2"/>
      <sheetName val="02-01-03.1 "/>
      <sheetName val="02-01-03.2 "/>
      <sheetName val="02-01-04  "/>
      <sheetName val="01-01-05"/>
      <sheetName val="02-01-06.1 "/>
      <sheetName val="02-01-06.2 "/>
      <sheetName val="02-01-07 "/>
      <sheetName val="02-01-08 "/>
      <sheetName val="02-01-09 "/>
      <sheetName val="02-01-10.1"/>
      <sheetName val="02-01-10.2"/>
      <sheetName val="02-01-11 "/>
      <sheetName val="02-01-12 "/>
      <sheetName val="02-01-13 "/>
      <sheetName val="02-01-15 "/>
      <sheetName val="02-01-16 "/>
      <sheetName val="02-01-17.1"/>
      <sheetName val="02-01-17.2 "/>
      <sheetName val="02-01-18.1."/>
      <sheetName val="02-01-18.2"/>
      <sheetName val="02-01-19.1 "/>
      <sheetName val="02-01-19.2 "/>
      <sheetName val="02-01-20"/>
      <sheetName val="02-01-21.1"/>
      <sheetName val="02-01-22 "/>
      <sheetName val="02-01-23"/>
      <sheetName val="02-01-21.2"/>
      <sheetName val="02-01-24"/>
      <sheetName val="09-01-02"/>
      <sheetName val="02-01-25"/>
      <sheetName val="02-01-26 "/>
      <sheetName val="02-01-27"/>
      <sheetName val="02-01-28."/>
      <sheetName val="02-01-29."/>
      <sheetName val="02-01-30"/>
      <sheetName val="02-01-31 "/>
      <sheetName val="02-01-32 "/>
      <sheetName val="02-01-33"/>
      <sheetName val="02-01-34."/>
      <sheetName val="02-01-35"/>
      <sheetName val="02-01-36"/>
      <sheetName val="04-01-01 "/>
      <sheetName val="07-01-01 "/>
      <sheetName val="09-01-01 "/>
      <sheetName val="09-01-03"/>
      <sheetName val="09-01-04"/>
      <sheetName val="09-01-05"/>
      <sheetName val="09-01-06"/>
      <sheetName val="09-01-07"/>
      <sheetName val="09-01-08"/>
      <sheetName val="02-01-34"/>
      <sheetName val="02-01-33 (2)"/>
      <sheetName val="02-01-32"/>
      <sheetName val="02-01-28"/>
      <sheetName val="02-01-26"/>
      <sheetName val="02-01-01.1"/>
      <sheetName val="02-01-03.2"/>
      <sheetName val="02-01-04 "/>
      <sheetName val="02-01-06.1"/>
      <sheetName val="02-01-06.2"/>
      <sheetName val="02-01-18.1"/>
      <sheetName val="02-01-23 "/>
      <sheetName val="ОбмОбслЗемОд"/>
      <sheetName val="Локальная смета 6-3-2"/>
      <sheetName val="Список_объектов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Акты"/>
      <sheetName val="ЛС_БИ"/>
      <sheetName val="проектные роли"/>
      <sheetName val="Смета180"/>
      <sheetName val="ДКСС от МПС"/>
      <sheetName val="Ф"/>
      <sheetName val="Объём"/>
      <sheetName val="Проект"/>
      <sheetName val="аванс_по_ОС"/>
      <sheetName val="Авансы_выданные"/>
      <sheetName val="Кред__задолж_"/>
      <sheetName val="К.С.М."/>
      <sheetName val="Хаттон_90_礊め_x0005__x0000__x0000__x0000__x0000_"/>
      <sheetName val="Хаттон_90_礊め"/>
      <sheetName val="PLиюль04"/>
      <sheetName val="PL СКР"/>
      <sheetName val="Макро"/>
      <sheetName val="см_5_ОДД_"/>
      <sheetName val="см_5_ОДД_1"/>
      <sheetName val="см_5_ОДД_2"/>
      <sheetName val="Смета__4ПР_ЭХЗ"/>
      <sheetName val="ЖД_3_1"/>
      <sheetName val="СВ_21"/>
      <sheetName val="Смета__4ПР_ЭХЗ1"/>
      <sheetName val="СВ_22"/>
      <sheetName val="Смета__4ПР_ЭХЗ2"/>
      <sheetName val="АД"/>
      <sheetName val="Акт_выполненных_работ_46"/>
      <sheetName val="зимП"/>
      <sheetName val="Тр."/>
      <sheetName val="Таблица"/>
      <sheetName val="Акт_выполненных_работ_461"/>
      <sheetName val="Акт_выполненных_работ_462"/>
      <sheetName val="Смета_72"/>
      <sheetName val="09-01"/>
      <sheetName val="09-02"/>
      <sheetName val="09-03"/>
      <sheetName val="09-04"/>
      <sheetName val="09-05"/>
      <sheetName val="ВПР"/>
      <sheetName val="Сводка пог.м "/>
      <sheetName val="по объекту"/>
      <sheetName val="сммашбур"/>
      <sheetName val="Settings"/>
      <sheetName val="РАСПРЕД_ПО_ПРОЦЕСС1"/>
      <sheetName val="Исх_1"/>
      <sheetName val="ИД_ПНР1"/>
      <sheetName val="РАСПРЕД_ПО_ПРОЦЕСС2"/>
      <sheetName val="Исх_2"/>
      <sheetName val="ИД_ПНР2"/>
      <sheetName val="Смета_2_эл_монтаж"/>
      <sheetName val="Смета_1_общестроит"/>
      <sheetName val="_Свод"/>
      <sheetName val="Договорная_цена"/>
      <sheetName val="Накоп.Итог"/>
      <sheetName val="СС1"/>
      <sheetName val="материалы Портовая"/>
      <sheetName val="Выборка Заказчик"/>
      <sheetName val="Ханты"/>
      <sheetName val="11Землеустр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/>
      <sheetData sheetId="219"/>
      <sheetData sheetId="220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>
        <row r="1">
          <cell r="B1">
            <v>0</v>
          </cell>
        </row>
      </sheetData>
      <sheetData sheetId="783">
        <row r="1">
          <cell r="B1">
            <v>0</v>
          </cell>
        </row>
      </sheetData>
      <sheetData sheetId="784">
        <row r="1">
          <cell r="B1">
            <v>0</v>
          </cell>
        </row>
      </sheetData>
      <sheetData sheetId="785">
        <row r="1">
          <cell r="B1">
            <v>0</v>
          </cell>
        </row>
      </sheetData>
      <sheetData sheetId="786">
        <row r="1">
          <cell r="B1">
            <v>0</v>
          </cell>
        </row>
      </sheetData>
      <sheetData sheetId="787">
        <row r="1">
          <cell r="B1">
            <v>0</v>
          </cell>
        </row>
      </sheetData>
      <sheetData sheetId="788">
        <row r="1">
          <cell r="B1">
            <v>0</v>
          </cell>
        </row>
      </sheetData>
      <sheetData sheetId="789">
        <row r="1">
          <cell r="B1">
            <v>0</v>
          </cell>
        </row>
      </sheetData>
      <sheetData sheetId="790">
        <row r="1">
          <cell r="B1">
            <v>0</v>
          </cell>
        </row>
      </sheetData>
      <sheetData sheetId="791">
        <row r="1">
          <cell r="B1">
            <v>0</v>
          </cell>
        </row>
      </sheetData>
      <sheetData sheetId="792">
        <row r="1">
          <cell r="B1">
            <v>0</v>
          </cell>
        </row>
      </sheetData>
      <sheetData sheetId="793">
        <row r="1">
          <cell r="B1">
            <v>0</v>
          </cell>
        </row>
      </sheetData>
      <sheetData sheetId="794">
        <row r="1">
          <cell r="B1">
            <v>0</v>
          </cell>
        </row>
      </sheetData>
      <sheetData sheetId="795">
        <row r="1">
          <cell r="B1">
            <v>0</v>
          </cell>
        </row>
      </sheetData>
      <sheetData sheetId="796">
        <row r="1">
          <cell r="B1">
            <v>0</v>
          </cell>
        </row>
      </sheetData>
      <sheetData sheetId="797">
        <row r="1">
          <cell r="B1">
            <v>0</v>
          </cell>
        </row>
      </sheetData>
      <sheetData sheetId="798">
        <row r="1">
          <cell r="B1">
            <v>0</v>
          </cell>
        </row>
      </sheetData>
      <sheetData sheetId="799">
        <row r="1">
          <cell r="B1">
            <v>0</v>
          </cell>
        </row>
      </sheetData>
      <sheetData sheetId="800">
        <row r="1">
          <cell r="B1">
            <v>0</v>
          </cell>
        </row>
      </sheetData>
      <sheetData sheetId="801">
        <row r="1">
          <cell r="B1">
            <v>0</v>
          </cell>
        </row>
      </sheetData>
      <sheetData sheetId="802">
        <row r="1">
          <cell r="B1">
            <v>0</v>
          </cell>
        </row>
      </sheetData>
      <sheetData sheetId="803">
        <row r="1">
          <cell r="B1">
            <v>0</v>
          </cell>
        </row>
      </sheetData>
      <sheetData sheetId="804">
        <row r="1">
          <cell r="B1">
            <v>0</v>
          </cell>
        </row>
      </sheetData>
      <sheetData sheetId="805">
        <row r="1">
          <cell r="B1">
            <v>0</v>
          </cell>
        </row>
      </sheetData>
      <sheetData sheetId="806">
        <row r="1">
          <cell r="B1">
            <v>0</v>
          </cell>
        </row>
      </sheetData>
      <sheetData sheetId="807">
        <row r="1">
          <cell r="B1">
            <v>0</v>
          </cell>
        </row>
      </sheetData>
      <sheetData sheetId="808">
        <row r="1">
          <cell r="B1">
            <v>0</v>
          </cell>
        </row>
      </sheetData>
      <sheetData sheetId="809">
        <row r="1">
          <cell r="B1">
            <v>0</v>
          </cell>
        </row>
      </sheetData>
      <sheetData sheetId="810">
        <row r="1">
          <cell r="B1">
            <v>0</v>
          </cell>
        </row>
      </sheetData>
      <sheetData sheetId="811">
        <row r="1">
          <cell r="B1">
            <v>0</v>
          </cell>
        </row>
      </sheetData>
      <sheetData sheetId="812">
        <row r="1">
          <cell r="B1">
            <v>0</v>
          </cell>
        </row>
      </sheetData>
      <sheetData sheetId="813">
        <row r="1">
          <cell r="B1">
            <v>0</v>
          </cell>
        </row>
      </sheetData>
      <sheetData sheetId="814">
        <row r="1">
          <cell r="B1">
            <v>0</v>
          </cell>
        </row>
      </sheetData>
      <sheetData sheetId="815">
        <row r="1">
          <cell r="B1">
            <v>0</v>
          </cell>
        </row>
      </sheetData>
      <sheetData sheetId="816">
        <row r="1">
          <cell r="B1">
            <v>0</v>
          </cell>
        </row>
      </sheetData>
      <sheetData sheetId="817">
        <row r="1">
          <cell r="B1">
            <v>0</v>
          </cell>
        </row>
      </sheetData>
      <sheetData sheetId="818">
        <row r="1">
          <cell r="B1">
            <v>0</v>
          </cell>
        </row>
      </sheetData>
      <sheetData sheetId="819">
        <row r="1">
          <cell r="B1">
            <v>0</v>
          </cell>
        </row>
      </sheetData>
      <sheetData sheetId="820">
        <row r="1">
          <cell r="B1">
            <v>0</v>
          </cell>
        </row>
      </sheetData>
      <sheetData sheetId="821">
        <row r="1">
          <cell r="B1">
            <v>0</v>
          </cell>
        </row>
      </sheetData>
      <sheetData sheetId="822">
        <row r="1">
          <cell r="B1">
            <v>0</v>
          </cell>
        </row>
      </sheetData>
      <sheetData sheetId="823">
        <row r="1">
          <cell r="B1">
            <v>0</v>
          </cell>
        </row>
      </sheetData>
      <sheetData sheetId="824">
        <row r="1">
          <cell r="B1">
            <v>0</v>
          </cell>
        </row>
      </sheetData>
      <sheetData sheetId="825">
        <row r="1">
          <cell r="B1">
            <v>0</v>
          </cell>
        </row>
      </sheetData>
      <sheetData sheetId="826">
        <row r="1">
          <cell r="B1">
            <v>0</v>
          </cell>
        </row>
      </sheetData>
      <sheetData sheetId="827">
        <row r="1">
          <cell r="B1">
            <v>0</v>
          </cell>
        </row>
      </sheetData>
      <sheetData sheetId="828">
        <row r="1">
          <cell r="B1">
            <v>0</v>
          </cell>
        </row>
      </sheetData>
      <sheetData sheetId="829">
        <row r="1">
          <cell r="B1">
            <v>0</v>
          </cell>
        </row>
      </sheetData>
      <sheetData sheetId="830">
        <row r="1">
          <cell r="B1">
            <v>0</v>
          </cell>
        </row>
      </sheetData>
      <sheetData sheetId="831">
        <row r="1">
          <cell r="B1">
            <v>0</v>
          </cell>
        </row>
      </sheetData>
      <sheetData sheetId="832">
        <row r="1">
          <cell r="B1">
            <v>0</v>
          </cell>
        </row>
      </sheetData>
      <sheetData sheetId="833">
        <row r="1">
          <cell r="B1">
            <v>0</v>
          </cell>
        </row>
      </sheetData>
      <sheetData sheetId="834">
        <row r="1">
          <cell r="B1">
            <v>0</v>
          </cell>
        </row>
      </sheetData>
      <sheetData sheetId="835">
        <row r="1">
          <cell r="B1">
            <v>0</v>
          </cell>
        </row>
      </sheetData>
      <sheetData sheetId="836">
        <row r="1">
          <cell r="B1">
            <v>0</v>
          </cell>
        </row>
      </sheetData>
      <sheetData sheetId="837">
        <row r="1">
          <cell r="B1">
            <v>0</v>
          </cell>
        </row>
      </sheetData>
      <sheetData sheetId="838">
        <row r="1">
          <cell r="B1">
            <v>0</v>
          </cell>
        </row>
      </sheetData>
      <sheetData sheetId="839">
        <row r="1">
          <cell r="B1">
            <v>0</v>
          </cell>
        </row>
      </sheetData>
      <sheetData sheetId="840">
        <row r="1">
          <cell r="B1">
            <v>0</v>
          </cell>
        </row>
      </sheetData>
      <sheetData sheetId="841">
        <row r="1">
          <cell r="B1">
            <v>0</v>
          </cell>
        </row>
      </sheetData>
      <sheetData sheetId="842">
        <row r="1">
          <cell r="B1">
            <v>0</v>
          </cell>
        </row>
      </sheetData>
      <sheetData sheetId="843">
        <row r="1">
          <cell r="B1">
            <v>0</v>
          </cell>
        </row>
      </sheetData>
      <sheetData sheetId="844">
        <row r="1">
          <cell r="B1">
            <v>0</v>
          </cell>
        </row>
      </sheetData>
      <sheetData sheetId="845">
        <row r="1">
          <cell r="B1">
            <v>0</v>
          </cell>
        </row>
      </sheetData>
      <sheetData sheetId="846">
        <row r="1">
          <cell r="B1">
            <v>0</v>
          </cell>
        </row>
      </sheetData>
      <sheetData sheetId="847">
        <row r="1">
          <cell r="B1">
            <v>0</v>
          </cell>
        </row>
      </sheetData>
      <sheetData sheetId="848">
        <row r="1">
          <cell r="B1">
            <v>0</v>
          </cell>
        </row>
      </sheetData>
      <sheetData sheetId="849">
        <row r="1">
          <cell r="B1">
            <v>0</v>
          </cell>
        </row>
      </sheetData>
      <sheetData sheetId="850">
        <row r="1">
          <cell r="B1">
            <v>0</v>
          </cell>
        </row>
      </sheetData>
      <sheetData sheetId="851">
        <row r="1">
          <cell r="B1">
            <v>0</v>
          </cell>
        </row>
      </sheetData>
      <sheetData sheetId="852">
        <row r="1">
          <cell r="B1">
            <v>0</v>
          </cell>
        </row>
      </sheetData>
      <sheetData sheetId="853">
        <row r="1">
          <cell r="B1">
            <v>0</v>
          </cell>
        </row>
      </sheetData>
      <sheetData sheetId="854">
        <row r="1">
          <cell r="B1">
            <v>0</v>
          </cell>
        </row>
      </sheetData>
      <sheetData sheetId="855">
        <row r="1">
          <cell r="B1">
            <v>0</v>
          </cell>
        </row>
      </sheetData>
      <sheetData sheetId="856">
        <row r="1">
          <cell r="B1">
            <v>0</v>
          </cell>
        </row>
      </sheetData>
      <sheetData sheetId="857">
        <row r="1">
          <cell r="B1">
            <v>0</v>
          </cell>
        </row>
      </sheetData>
      <sheetData sheetId="858">
        <row r="1">
          <cell r="B1">
            <v>0</v>
          </cell>
        </row>
      </sheetData>
      <sheetData sheetId="859">
        <row r="1">
          <cell r="B1">
            <v>0</v>
          </cell>
        </row>
      </sheetData>
      <sheetData sheetId="860">
        <row r="1">
          <cell r="B1">
            <v>0</v>
          </cell>
        </row>
      </sheetData>
      <sheetData sheetId="861">
        <row r="1">
          <cell r="B1">
            <v>0</v>
          </cell>
        </row>
      </sheetData>
      <sheetData sheetId="862">
        <row r="1">
          <cell r="B1">
            <v>0</v>
          </cell>
        </row>
      </sheetData>
      <sheetData sheetId="863">
        <row r="1">
          <cell r="B1">
            <v>0</v>
          </cell>
        </row>
      </sheetData>
      <sheetData sheetId="864">
        <row r="1">
          <cell r="B1">
            <v>0</v>
          </cell>
        </row>
      </sheetData>
      <sheetData sheetId="865">
        <row r="1">
          <cell r="B1">
            <v>0</v>
          </cell>
        </row>
      </sheetData>
      <sheetData sheetId="866">
        <row r="1">
          <cell r="B1">
            <v>0</v>
          </cell>
        </row>
      </sheetData>
      <sheetData sheetId="867">
        <row r="1">
          <cell r="B1">
            <v>0</v>
          </cell>
        </row>
      </sheetData>
      <sheetData sheetId="868">
        <row r="1">
          <cell r="B1">
            <v>0</v>
          </cell>
        </row>
      </sheetData>
      <sheetData sheetId="869">
        <row r="1">
          <cell r="B1">
            <v>0</v>
          </cell>
        </row>
      </sheetData>
      <sheetData sheetId="870">
        <row r="1">
          <cell r="B1">
            <v>0</v>
          </cell>
        </row>
      </sheetData>
      <sheetData sheetId="871">
        <row r="1">
          <cell r="B1">
            <v>0</v>
          </cell>
        </row>
      </sheetData>
      <sheetData sheetId="872">
        <row r="1">
          <cell r="B1">
            <v>0</v>
          </cell>
        </row>
      </sheetData>
      <sheetData sheetId="873">
        <row r="1">
          <cell r="B1">
            <v>0</v>
          </cell>
        </row>
      </sheetData>
      <sheetData sheetId="874">
        <row r="1">
          <cell r="B1">
            <v>0</v>
          </cell>
        </row>
      </sheetData>
      <sheetData sheetId="875">
        <row r="1">
          <cell r="B1">
            <v>0</v>
          </cell>
        </row>
      </sheetData>
      <sheetData sheetId="876">
        <row r="1">
          <cell r="B1">
            <v>0</v>
          </cell>
        </row>
      </sheetData>
      <sheetData sheetId="877">
        <row r="1">
          <cell r="B1">
            <v>0</v>
          </cell>
        </row>
      </sheetData>
      <sheetData sheetId="878">
        <row r="1">
          <cell r="B1">
            <v>0</v>
          </cell>
        </row>
      </sheetData>
      <sheetData sheetId="879">
        <row r="1">
          <cell r="B1">
            <v>0</v>
          </cell>
        </row>
      </sheetData>
      <sheetData sheetId="880">
        <row r="1">
          <cell r="B1">
            <v>0</v>
          </cell>
        </row>
      </sheetData>
      <sheetData sheetId="881">
        <row r="1">
          <cell r="B1">
            <v>0</v>
          </cell>
        </row>
      </sheetData>
      <sheetData sheetId="882">
        <row r="1">
          <cell r="B1">
            <v>0</v>
          </cell>
        </row>
      </sheetData>
      <sheetData sheetId="883">
        <row r="1">
          <cell r="B1">
            <v>0</v>
          </cell>
        </row>
      </sheetData>
      <sheetData sheetId="884">
        <row r="1">
          <cell r="B1">
            <v>0</v>
          </cell>
        </row>
      </sheetData>
      <sheetData sheetId="885">
        <row r="1">
          <cell r="B1">
            <v>0</v>
          </cell>
        </row>
      </sheetData>
      <sheetData sheetId="886">
        <row r="1">
          <cell r="B1">
            <v>0</v>
          </cell>
        </row>
      </sheetData>
      <sheetData sheetId="887">
        <row r="1">
          <cell r="B1">
            <v>0</v>
          </cell>
        </row>
      </sheetData>
      <sheetData sheetId="888">
        <row r="1">
          <cell r="B1">
            <v>0</v>
          </cell>
        </row>
      </sheetData>
      <sheetData sheetId="889">
        <row r="1">
          <cell r="B1">
            <v>0</v>
          </cell>
        </row>
      </sheetData>
      <sheetData sheetId="890">
        <row r="1">
          <cell r="B1">
            <v>0</v>
          </cell>
        </row>
      </sheetData>
      <sheetData sheetId="891">
        <row r="1">
          <cell r="B1">
            <v>0</v>
          </cell>
        </row>
      </sheetData>
      <sheetData sheetId="892">
        <row r="1">
          <cell r="B1">
            <v>0</v>
          </cell>
        </row>
      </sheetData>
      <sheetData sheetId="893">
        <row r="1">
          <cell r="B1">
            <v>0</v>
          </cell>
        </row>
      </sheetData>
      <sheetData sheetId="894">
        <row r="1">
          <cell r="B1">
            <v>0</v>
          </cell>
        </row>
      </sheetData>
      <sheetData sheetId="895">
        <row r="1">
          <cell r="B1">
            <v>0</v>
          </cell>
        </row>
      </sheetData>
      <sheetData sheetId="896">
        <row r="1">
          <cell r="B1">
            <v>0</v>
          </cell>
        </row>
      </sheetData>
      <sheetData sheetId="897">
        <row r="1">
          <cell r="B1">
            <v>0</v>
          </cell>
        </row>
      </sheetData>
      <sheetData sheetId="898">
        <row r="1">
          <cell r="B1">
            <v>0</v>
          </cell>
        </row>
      </sheetData>
      <sheetData sheetId="899">
        <row r="1">
          <cell r="B1">
            <v>0</v>
          </cell>
        </row>
      </sheetData>
      <sheetData sheetId="900">
        <row r="1">
          <cell r="B1">
            <v>0</v>
          </cell>
        </row>
      </sheetData>
      <sheetData sheetId="901">
        <row r="1">
          <cell r="B1">
            <v>0</v>
          </cell>
        </row>
      </sheetData>
      <sheetData sheetId="902">
        <row r="1">
          <cell r="B1">
            <v>0</v>
          </cell>
        </row>
      </sheetData>
      <sheetData sheetId="903">
        <row r="1">
          <cell r="B1">
            <v>0</v>
          </cell>
        </row>
      </sheetData>
      <sheetData sheetId="904">
        <row r="1">
          <cell r="B1">
            <v>0</v>
          </cell>
        </row>
      </sheetData>
      <sheetData sheetId="905">
        <row r="1">
          <cell r="B1">
            <v>0</v>
          </cell>
        </row>
      </sheetData>
      <sheetData sheetId="906">
        <row r="1">
          <cell r="B1">
            <v>0</v>
          </cell>
        </row>
      </sheetData>
      <sheetData sheetId="907">
        <row r="1">
          <cell r="B1">
            <v>0</v>
          </cell>
        </row>
      </sheetData>
      <sheetData sheetId="908">
        <row r="1">
          <cell r="B1">
            <v>0</v>
          </cell>
        </row>
      </sheetData>
      <sheetData sheetId="909">
        <row r="1">
          <cell r="B1">
            <v>0</v>
          </cell>
        </row>
      </sheetData>
      <sheetData sheetId="910">
        <row r="1">
          <cell r="B1">
            <v>0</v>
          </cell>
        </row>
      </sheetData>
      <sheetData sheetId="911">
        <row r="1">
          <cell r="B1">
            <v>0</v>
          </cell>
        </row>
      </sheetData>
      <sheetData sheetId="912">
        <row r="1">
          <cell r="B1">
            <v>0</v>
          </cell>
        </row>
      </sheetData>
      <sheetData sheetId="913">
        <row r="1">
          <cell r="B1">
            <v>0</v>
          </cell>
        </row>
      </sheetData>
      <sheetData sheetId="914">
        <row r="1">
          <cell r="B1">
            <v>0</v>
          </cell>
        </row>
      </sheetData>
      <sheetData sheetId="915">
        <row r="1">
          <cell r="B1">
            <v>0</v>
          </cell>
        </row>
      </sheetData>
      <sheetData sheetId="916">
        <row r="1">
          <cell r="B1">
            <v>0</v>
          </cell>
        </row>
      </sheetData>
      <sheetData sheetId="917">
        <row r="1">
          <cell r="B1">
            <v>0</v>
          </cell>
        </row>
      </sheetData>
      <sheetData sheetId="918">
        <row r="1">
          <cell r="B1">
            <v>0</v>
          </cell>
        </row>
      </sheetData>
      <sheetData sheetId="919">
        <row r="1">
          <cell r="B1">
            <v>0</v>
          </cell>
        </row>
      </sheetData>
      <sheetData sheetId="920">
        <row r="1">
          <cell r="B1">
            <v>0</v>
          </cell>
        </row>
      </sheetData>
      <sheetData sheetId="921">
        <row r="1">
          <cell r="B1">
            <v>0</v>
          </cell>
        </row>
      </sheetData>
      <sheetData sheetId="922">
        <row r="1">
          <cell r="B1">
            <v>0</v>
          </cell>
        </row>
      </sheetData>
      <sheetData sheetId="923">
        <row r="1">
          <cell r="B1">
            <v>0</v>
          </cell>
        </row>
      </sheetData>
      <sheetData sheetId="924">
        <row r="1">
          <cell r="B1">
            <v>0</v>
          </cell>
        </row>
      </sheetData>
      <sheetData sheetId="925">
        <row r="1">
          <cell r="B1">
            <v>0</v>
          </cell>
        </row>
      </sheetData>
      <sheetData sheetId="926">
        <row r="1">
          <cell r="B1">
            <v>0</v>
          </cell>
        </row>
      </sheetData>
      <sheetData sheetId="927">
        <row r="1">
          <cell r="B1">
            <v>0</v>
          </cell>
        </row>
      </sheetData>
      <sheetData sheetId="928">
        <row r="1">
          <cell r="B1">
            <v>0</v>
          </cell>
        </row>
      </sheetData>
      <sheetData sheetId="929">
        <row r="1">
          <cell r="B1">
            <v>0</v>
          </cell>
        </row>
      </sheetData>
      <sheetData sheetId="930">
        <row r="1">
          <cell r="B1">
            <v>0</v>
          </cell>
        </row>
      </sheetData>
      <sheetData sheetId="931">
        <row r="1">
          <cell r="B1">
            <v>0</v>
          </cell>
        </row>
      </sheetData>
      <sheetData sheetId="932">
        <row r="1">
          <cell r="B1">
            <v>0</v>
          </cell>
        </row>
      </sheetData>
      <sheetData sheetId="933">
        <row r="1">
          <cell r="B1">
            <v>0</v>
          </cell>
        </row>
      </sheetData>
      <sheetData sheetId="934">
        <row r="1">
          <cell r="B1">
            <v>0</v>
          </cell>
        </row>
      </sheetData>
      <sheetData sheetId="935">
        <row r="1">
          <cell r="B1">
            <v>0</v>
          </cell>
        </row>
      </sheetData>
      <sheetData sheetId="936">
        <row r="1">
          <cell r="B1">
            <v>0</v>
          </cell>
        </row>
      </sheetData>
      <sheetData sheetId="937">
        <row r="1">
          <cell r="B1">
            <v>0</v>
          </cell>
        </row>
      </sheetData>
      <sheetData sheetId="938">
        <row r="1">
          <cell r="B1">
            <v>0</v>
          </cell>
        </row>
      </sheetData>
      <sheetData sheetId="939">
        <row r="1">
          <cell r="B1">
            <v>0</v>
          </cell>
        </row>
      </sheetData>
      <sheetData sheetId="940">
        <row r="1">
          <cell r="B1">
            <v>0</v>
          </cell>
        </row>
      </sheetData>
      <sheetData sheetId="941">
        <row r="1">
          <cell r="B1">
            <v>0</v>
          </cell>
        </row>
      </sheetData>
      <sheetData sheetId="942">
        <row r="1">
          <cell r="B1">
            <v>0</v>
          </cell>
        </row>
      </sheetData>
      <sheetData sheetId="943">
        <row r="1">
          <cell r="B1">
            <v>0</v>
          </cell>
        </row>
      </sheetData>
      <sheetData sheetId="944">
        <row r="1">
          <cell r="B1">
            <v>0</v>
          </cell>
        </row>
      </sheetData>
      <sheetData sheetId="945">
        <row r="1">
          <cell r="B1">
            <v>0</v>
          </cell>
        </row>
      </sheetData>
      <sheetData sheetId="946">
        <row r="1">
          <cell r="B1">
            <v>0</v>
          </cell>
        </row>
      </sheetData>
      <sheetData sheetId="947">
        <row r="1">
          <cell r="B1">
            <v>0</v>
          </cell>
        </row>
      </sheetData>
      <sheetData sheetId="948">
        <row r="1">
          <cell r="B1">
            <v>0</v>
          </cell>
        </row>
      </sheetData>
      <sheetData sheetId="949">
        <row r="1">
          <cell r="B1">
            <v>0</v>
          </cell>
        </row>
      </sheetData>
      <sheetData sheetId="950">
        <row r="1">
          <cell r="B1">
            <v>0</v>
          </cell>
        </row>
      </sheetData>
      <sheetData sheetId="951">
        <row r="1">
          <cell r="B1">
            <v>0</v>
          </cell>
        </row>
      </sheetData>
      <sheetData sheetId="952">
        <row r="1">
          <cell r="B1">
            <v>0</v>
          </cell>
        </row>
      </sheetData>
      <sheetData sheetId="953">
        <row r="1">
          <cell r="B1">
            <v>0</v>
          </cell>
        </row>
      </sheetData>
      <sheetData sheetId="954">
        <row r="1">
          <cell r="B1">
            <v>0</v>
          </cell>
        </row>
      </sheetData>
      <sheetData sheetId="955">
        <row r="1">
          <cell r="B1">
            <v>0</v>
          </cell>
        </row>
      </sheetData>
      <sheetData sheetId="956">
        <row r="1">
          <cell r="B1">
            <v>0</v>
          </cell>
        </row>
      </sheetData>
      <sheetData sheetId="957">
        <row r="1">
          <cell r="B1">
            <v>0</v>
          </cell>
        </row>
      </sheetData>
      <sheetData sheetId="958">
        <row r="1">
          <cell r="B1">
            <v>0</v>
          </cell>
        </row>
      </sheetData>
      <sheetData sheetId="959">
        <row r="1">
          <cell r="B1">
            <v>0</v>
          </cell>
        </row>
      </sheetData>
      <sheetData sheetId="960">
        <row r="1">
          <cell r="B1">
            <v>0</v>
          </cell>
        </row>
      </sheetData>
      <sheetData sheetId="961">
        <row r="1">
          <cell r="B1">
            <v>0</v>
          </cell>
        </row>
      </sheetData>
      <sheetData sheetId="962">
        <row r="1">
          <cell r="B1">
            <v>0</v>
          </cell>
        </row>
      </sheetData>
      <sheetData sheetId="963">
        <row r="1">
          <cell r="B1">
            <v>0</v>
          </cell>
        </row>
      </sheetData>
      <sheetData sheetId="964">
        <row r="1">
          <cell r="B1">
            <v>0</v>
          </cell>
        </row>
      </sheetData>
      <sheetData sheetId="965">
        <row r="1">
          <cell r="B1">
            <v>0</v>
          </cell>
        </row>
      </sheetData>
      <sheetData sheetId="966">
        <row r="1">
          <cell r="B1">
            <v>0</v>
          </cell>
        </row>
      </sheetData>
      <sheetData sheetId="967">
        <row r="1">
          <cell r="B1">
            <v>0</v>
          </cell>
        </row>
      </sheetData>
      <sheetData sheetId="968">
        <row r="1">
          <cell r="B1">
            <v>0</v>
          </cell>
        </row>
      </sheetData>
      <sheetData sheetId="969">
        <row r="1">
          <cell r="B1">
            <v>0</v>
          </cell>
        </row>
      </sheetData>
      <sheetData sheetId="970">
        <row r="1">
          <cell r="B1">
            <v>0</v>
          </cell>
        </row>
      </sheetData>
      <sheetData sheetId="971">
        <row r="1">
          <cell r="B1">
            <v>0</v>
          </cell>
        </row>
      </sheetData>
      <sheetData sheetId="972">
        <row r="1">
          <cell r="B1">
            <v>0</v>
          </cell>
        </row>
      </sheetData>
      <sheetData sheetId="973">
        <row r="1">
          <cell r="B1">
            <v>0</v>
          </cell>
        </row>
      </sheetData>
      <sheetData sheetId="974">
        <row r="1">
          <cell r="B1">
            <v>0</v>
          </cell>
        </row>
      </sheetData>
      <sheetData sheetId="975">
        <row r="1">
          <cell r="B1">
            <v>0</v>
          </cell>
        </row>
      </sheetData>
      <sheetData sheetId="976">
        <row r="1">
          <cell r="B1">
            <v>0</v>
          </cell>
        </row>
      </sheetData>
      <sheetData sheetId="977">
        <row r="1">
          <cell r="B1">
            <v>0</v>
          </cell>
        </row>
      </sheetData>
      <sheetData sheetId="978">
        <row r="1">
          <cell r="B1">
            <v>0</v>
          </cell>
        </row>
      </sheetData>
      <sheetData sheetId="979">
        <row r="1">
          <cell r="B1">
            <v>0</v>
          </cell>
        </row>
      </sheetData>
      <sheetData sheetId="980">
        <row r="1">
          <cell r="B1">
            <v>0</v>
          </cell>
        </row>
      </sheetData>
      <sheetData sheetId="981">
        <row r="1">
          <cell r="B1">
            <v>0</v>
          </cell>
        </row>
      </sheetData>
      <sheetData sheetId="982">
        <row r="1">
          <cell r="B1">
            <v>0</v>
          </cell>
        </row>
      </sheetData>
      <sheetData sheetId="983">
        <row r="1">
          <cell r="B1">
            <v>0</v>
          </cell>
        </row>
      </sheetData>
      <sheetData sheetId="984">
        <row r="1">
          <cell r="B1">
            <v>0</v>
          </cell>
        </row>
      </sheetData>
      <sheetData sheetId="985"/>
      <sheetData sheetId="986">
        <row r="1">
          <cell r="B1">
            <v>0</v>
          </cell>
        </row>
      </sheetData>
      <sheetData sheetId="987">
        <row r="1">
          <cell r="B1">
            <v>0</v>
          </cell>
        </row>
      </sheetData>
      <sheetData sheetId="988">
        <row r="1">
          <cell r="B1">
            <v>0</v>
          </cell>
        </row>
      </sheetData>
      <sheetData sheetId="989">
        <row r="1">
          <cell r="B1">
            <v>0</v>
          </cell>
        </row>
      </sheetData>
      <sheetData sheetId="990">
        <row r="1">
          <cell r="B1">
            <v>0</v>
          </cell>
        </row>
      </sheetData>
      <sheetData sheetId="991">
        <row r="1">
          <cell r="B1">
            <v>0</v>
          </cell>
        </row>
      </sheetData>
      <sheetData sheetId="992">
        <row r="1">
          <cell r="B1">
            <v>0</v>
          </cell>
        </row>
      </sheetData>
      <sheetData sheetId="993">
        <row r="1">
          <cell r="B1">
            <v>0</v>
          </cell>
        </row>
      </sheetData>
      <sheetData sheetId="994">
        <row r="1">
          <cell r="B1">
            <v>0</v>
          </cell>
        </row>
      </sheetData>
      <sheetData sheetId="995">
        <row r="1">
          <cell r="B1">
            <v>0</v>
          </cell>
        </row>
      </sheetData>
      <sheetData sheetId="996">
        <row r="1">
          <cell r="B1">
            <v>0</v>
          </cell>
        </row>
      </sheetData>
      <sheetData sheetId="997">
        <row r="1">
          <cell r="B1">
            <v>0</v>
          </cell>
        </row>
      </sheetData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 refreshError="1"/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>
        <row r="1">
          <cell r="B1">
            <v>0</v>
          </cell>
        </row>
      </sheetData>
      <sheetData sheetId="1047">
        <row r="1">
          <cell r="B1">
            <v>0</v>
          </cell>
        </row>
      </sheetData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>
        <row r="1">
          <cell r="B1">
            <v>0</v>
          </cell>
        </row>
      </sheetData>
      <sheetData sheetId="1051">
        <row r="1">
          <cell r="B1">
            <v>0</v>
          </cell>
        </row>
      </sheetData>
      <sheetData sheetId="1052">
        <row r="1">
          <cell r="B1">
            <v>0</v>
          </cell>
        </row>
      </sheetData>
      <sheetData sheetId="1053">
        <row r="1">
          <cell r="B1">
            <v>0</v>
          </cell>
        </row>
      </sheetData>
      <sheetData sheetId="1054">
        <row r="1">
          <cell r="B1">
            <v>0</v>
          </cell>
        </row>
      </sheetData>
      <sheetData sheetId="1055">
        <row r="1">
          <cell r="B1">
            <v>0</v>
          </cell>
        </row>
      </sheetData>
      <sheetData sheetId="1056">
        <row r="1">
          <cell r="B1">
            <v>0</v>
          </cell>
        </row>
      </sheetData>
      <sheetData sheetId="1057">
        <row r="1">
          <cell r="B1">
            <v>0</v>
          </cell>
        </row>
      </sheetData>
      <sheetData sheetId="1058">
        <row r="1">
          <cell r="B1">
            <v>0</v>
          </cell>
        </row>
      </sheetData>
      <sheetData sheetId="1059">
        <row r="1">
          <cell r="B1">
            <v>0</v>
          </cell>
        </row>
      </sheetData>
      <sheetData sheetId="1060">
        <row r="1">
          <cell r="B1">
            <v>0</v>
          </cell>
        </row>
      </sheetData>
      <sheetData sheetId="1061">
        <row r="1">
          <cell r="B1">
            <v>0</v>
          </cell>
        </row>
      </sheetData>
      <sheetData sheetId="1062">
        <row r="1">
          <cell r="B1">
            <v>0</v>
          </cell>
        </row>
      </sheetData>
      <sheetData sheetId="1063">
        <row r="1">
          <cell r="B1">
            <v>0</v>
          </cell>
        </row>
      </sheetData>
      <sheetData sheetId="1064">
        <row r="1">
          <cell r="B1">
            <v>0</v>
          </cell>
        </row>
      </sheetData>
      <sheetData sheetId="1065">
        <row r="1">
          <cell r="B1">
            <v>0</v>
          </cell>
        </row>
      </sheetData>
      <sheetData sheetId="1066">
        <row r="1">
          <cell r="B1">
            <v>0</v>
          </cell>
        </row>
      </sheetData>
      <sheetData sheetId="1067">
        <row r="1">
          <cell r="B1">
            <v>0</v>
          </cell>
        </row>
      </sheetData>
      <sheetData sheetId="1068">
        <row r="1">
          <cell r="B1">
            <v>0</v>
          </cell>
        </row>
      </sheetData>
      <sheetData sheetId="1069">
        <row r="1">
          <cell r="B1">
            <v>0</v>
          </cell>
        </row>
      </sheetData>
      <sheetData sheetId="1070">
        <row r="1">
          <cell r="B1">
            <v>0</v>
          </cell>
        </row>
      </sheetData>
      <sheetData sheetId="1071">
        <row r="1">
          <cell r="B1">
            <v>0</v>
          </cell>
        </row>
      </sheetData>
      <sheetData sheetId="1072">
        <row r="1">
          <cell r="B1">
            <v>0</v>
          </cell>
        </row>
      </sheetData>
      <sheetData sheetId="1073">
        <row r="1">
          <cell r="B1">
            <v>0</v>
          </cell>
        </row>
      </sheetData>
      <sheetData sheetId="1074">
        <row r="1">
          <cell r="B1">
            <v>0</v>
          </cell>
        </row>
      </sheetData>
      <sheetData sheetId="1075">
        <row r="1">
          <cell r="B1">
            <v>0</v>
          </cell>
        </row>
      </sheetData>
      <sheetData sheetId="1076">
        <row r="1">
          <cell r="B1">
            <v>0</v>
          </cell>
        </row>
      </sheetData>
      <sheetData sheetId="1077">
        <row r="1">
          <cell r="B1">
            <v>0</v>
          </cell>
        </row>
      </sheetData>
      <sheetData sheetId="1078">
        <row r="1">
          <cell r="B1">
            <v>0</v>
          </cell>
        </row>
      </sheetData>
      <sheetData sheetId="1079">
        <row r="1">
          <cell r="B1">
            <v>0</v>
          </cell>
        </row>
      </sheetData>
      <sheetData sheetId="1080">
        <row r="1">
          <cell r="B1">
            <v>0</v>
          </cell>
        </row>
      </sheetData>
      <sheetData sheetId="1081">
        <row r="1">
          <cell r="B1">
            <v>0</v>
          </cell>
        </row>
      </sheetData>
      <sheetData sheetId="1082">
        <row r="1">
          <cell r="B1">
            <v>0</v>
          </cell>
        </row>
      </sheetData>
      <sheetData sheetId="1083">
        <row r="1">
          <cell r="B1">
            <v>0</v>
          </cell>
        </row>
      </sheetData>
      <sheetData sheetId="1084">
        <row r="1">
          <cell r="B1">
            <v>0</v>
          </cell>
        </row>
      </sheetData>
      <sheetData sheetId="1085">
        <row r="1">
          <cell r="B1">
            <v>0</v>
          </cell>
        </row>
      </sheetData>
      <sheetData sheetId="1086">
        <row r="1">
          <cell r="B1">
            <v>0</v>
          </cell>
        </row>
      </sheetData>
      <sheetData sheetId="1087">
        <row r="1">
          <cell r="B1">
            <v>0</v>
          </cell>
        </row>
      </sheetData>
      <sheetData sheetId="1088">
        <row r="1">
          <cell r="B1">
            <v>0</v>
          </cell>
        </row>
      </sheetData>
      <sheetData sheetId="1089">
        <row r="1">
          <cell r="B1">
            <v>0</v>
          </cell>
        </row>
      </sheetData>
      <sheetData sheetId="1090">
        <row r="1">
          <cell r="B1">
            <v>0</v>
          </cell>
        </row>
      </sheetData>
      <sheetData sheetId="1091">
        <row r="1">
          <cell r="B1">
            <v>0</v>
          </cell>
        </row>
      </sheetData>
      <sheetData sheetId="1092">
        <row r="1">
          <cell r="B1">
            <v>0</v>
          </cell>
        </row>
      </sheetData>
      <sheetData sheetId="1093">
        <row r="1">
          <cell r="B1">
            <v>0</v>
          </cell>
        </row>
      </sheetData>
      <sheetData sheetId="1094">
        <row r="1">
          <cell r="B1">
            <v>0</v>
          </cell>
        </row>
      </sheetData>
      <sheetData sheetId="1095">
        <row r="1">
          <cell r="B1">
            <v>0</v>
          </cell>
        </row>
      </sheetData>
      <sheetData sheetId="1096">
        <row r="1">
          <cell r="B1">
            <v>0</v>
          </cell>
        </row>
      </sheetData>
      <sheetData sheetId="1097">
        <row r="1">
          <cell r="B1">
            <v>0</v>
          </cell>
        </row>
      </sheetData>
      <sheetData sheetId="1098">
        <row r="1">
          <cell r="B1">
            <v>0</v>
          </cell>
        </row>
      </sheetData>
      <sheetData sheetId="1099">
        <row r="1">
          <cell r="B1">
            <v>0</v>
          </cell>
        </row>
      </sheetData>
      <sheetData sheetId="1100">
        <row r="1">
          <cell r="B1">
            <v>0</v>
          </cell>
        </row>
      </sheetData>
      <sheetData sheetId="1101">
        <row r="1">
          <cell r="B1">
            <v>0</v>
          </cell>
        </row>
      </sheetData>
      <sheetData sheetId="1102">
        <row r="1">
          <cell r="B1">
            <v>0</v>
          </cell>
        </row>
      </sheetData>
      <sheetData sheetId="1103">
        <row r="1">
          <cell r="B1">
            <v>0</v>
          </cell>
        </row>
      </sheetData>
      <sheetData sheetId="1104">
        <row r="1">
          <cell r="B1">
            <v>0</v>
          </cell>
        </row>
      </sheetData>
      <sheetData sheetId="1105">
        <row r="1">
          <cell r="B1">
            <v>0</v>
          </cell>
        </row>
      </sheetData>
      <sheetData sheetId="1106">
        <row r="1">
          <cell r="B1">
            <v>0</v>
          </cell>
        </row>
      </sheetData>
      <sheetData sheetId="1107">
        <row r="1">
          <cell r="B1">
            <v>0</v>
          </cell>
        </row>
      </sheetData>
      <sheetData sheetId="1108">
        <row r="1">
          <cell r="B1">
            <v>0</v>
          </cell>
        </row>
      </sheetData>
      <sheetData sheetId="1109">
        <row r="1">
          <cell r="B1">
            <v>0</v>
          </cell>
        </row>
      </sheetData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>
        <row r="1">
          <cell r="B1">
            <v>0</v>
          </cell>
        </row>
      </sheetData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>
        <row r="1">
          <cell r="B1">
            <v>0</v>
          </cell>
        </row>
      </sheetData>
      <sheetData sheetId="1119">
        <row r="1">
          <cell r="B1">
            <v>0</v>
          </cell>
        </row>
      </sheetData>
      <sheetData sheetId="1120">
        <row r="1">
          <cell r="B1">
            <v>0</v>
          </cell>
        </row>
      </sheetData>
      <sheetData sheetId="1121">
        <row r="1">
          <cell r="B1">
            <v>0</v>
          </cell>
        </row>
      </sheetData>
      <sheetData sheetId="1122">
        <row r="1">
          <cell r="B1">
            <v>0</v>
          </cell>
        </row>
      </sheetData>
      <sheetData sheetId="1123">
        <row r="1">
          <cell r="B1">
            <v>0</v>
          </cell>
        </row>
      </sheetData>
      <sheetData sheetId="1124">
        <row r="1">
          <cell r="B1">
            <v>0</v>
          </cell>
        </row>
      </sheetData>
      <sheetData sheetId="1125">
        <row r="1">
          <cell r="B1">
            <v>0</v>
          </cell>
        </row>
      </sheetData>
      <sheetData sheetId="1126">
        <row r="1">
          <cell r="B1">
            <v>0</v>
          </cell>
        </row>
      </sheetData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>
        <row r="1">
          <cell r="B1">
            <v>0</v>
          </cell>
        </row>
      </sheetData>
      <sheetData sheetId="1130">
        <row r="1">
          <cell r="B1">
            <v>0</v>
          </cell>
        </row>
      </sheetData>
      <sheetData sheetId="1131">
        <row r="1">
          <cell r="B1">
            <v>0</v>
          </cell>
        </row>
      </sheetData>
      <sheetData sheetId="1132">
        <row r="1">
          <cell r="B1">
            <v>0</v>
          </cell>
        </row>
      </sheetData>
      <sheetData sheetId="1133">
        <row r="1">
          <cell r="B1">
            <v>0</v>
          </cell>
        </row>
      </sheetData>
      <sheetData sheetId="1134">
        <row r="1">
          <cell r="B1">
            <v>0</v>
          </cell>
        </row>
      </sheetData>
      <sheetData sheetId="1135">
        <row r="1">
          <cell r="B1">
            <v>0</v>
          </cell>
        </row>
      </sheetData>
      <sheetData sheetId="1136">
        <row r="1">
          <cell r="B1">
            <v>0</v>
          </cell>
        </row>
      </sheetData>
      <sheetData sheetId="1137">
        <row r="1">
          <cell r="B1">
            <v>0</v>
          </cell>
        </row>
      </sheetData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>
        <row r="1">
          <cell r="B1">
            <v>0</v>
          </cell>
        </row>
      </sheetData>
      <sheetData sheetId="1142">
        <row r="1">
          <cell r="B1">
            <v>0</v>
          </cell>
        </row>
      </sheetData>
      <sheetData sheetId="1143">
        <row r="1">
          <cell r="B1">
            <v>0</v>
          </cell>
        </row>
      </sheetData>
      <sheetData sheetId="1144">
        <row r="1">
          <cell r="B1">
            <v>0</v>
          </cell>
        </row>
      </sheetData>
      <sheetData sheetId="1145">
        <row r="1">
          <cell r="B1">
            <v>0</v>
          </cell>
        </row>
      </sheetData>
      <sheetData sheetId="1146">
        <row r="1">
          <cell r="B1">
            <v>0</v>
          </cell>
        </row>
      </sheetData>
      <sheetData sheetId="1147">
        <row r="1">
          <cell r="B1">
            <v>0</v>
          </cell>
        </row>
      </sheetData>
      <sheetData sheetId="1148">
        <row r="1">
          <cell r="B1">
            <v>0</v>
          </cell>
        </row>
      </sheetData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>
        <row r="1">
          <cell r="B1">
            <v>0</v>
          </cell>
        </row>
      </sheetData>
      <sheetData sheetId="1153">
        <row r="1">
          <cell r="B1">
            <v>0</v>
          </cell>
        </row>
      </sheetData>
      <sheetData sheetId="1154">
        <row r="1">
          <cell r="B1">
            <v>0</v>
          </cell>
        </row>
      </sheetData>
      <sheetData sheetId="1155">
        <row r="1">
          <cell r="B1">
            <v>0</v>
          </cell>
        </row>
      </sheetData>
      <sheetData sheetId="1156">
        <row r="1">
          <cell r="B1">
            <v>0</v>
          </cell>
        </row>
      </sheetData>
      <sheetData sheetId="1157">
        <row r="1">
          <cell r="B1">
            <v>0</v>
          </cell>
        </row>
      </sheetData>
      <sheetData sheetId="1158">
        <row r="1">
          <cell r="B1">
            <v>0</v>
          </cell>
        </row>
      </sheetData>
      <sheetData sheetId="1159">
        <row r="1">
          <cell r="B1">
            <v>0</v>
          </cell>
        </row>
      </sheetData>
      <sheetData sheetId="1160">
        <row r="1">
          <cell r="B1">
            <v>0</v>
          </cell>
        </row>
      </sheetData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>
        <row r="1">
          <cell r="B1">
            <v>0</v>
          </cell>
        </row>
      </sheetData>
      <sheetData sheetId="1164">
        <row r="1">
          <cell r="B1">
            <v>0</v>
          </cell>
        </row>
      </sheetData>
      <sheetData sheetId="1165">
        <row r="1">
          <cell r="B1">
            <v>0</v>
          </cell>
        </row>
      </sheetData>
      <sheetData sheetId="1166">
        <row r="1">
          <cell r="B1">
            <v>0</v>
          </cell>
        </row>
      </sheetData>
      <sheetData sheetId="1167">
        <row r="1">
          <cell r="B1">
            <v>0</v>
          </cell>
        </row>
      </sheetData>
      <sheetData sheetId="1168">
        <row r="1">
          <cell r="B1">
            <v>0</v>
          </cell>
        </row>
      </sheetData>
      <sheetData sheetId="1169">
        <row r="1">
          <cell r="B1">
            <v>0</v>
          </cell>
        </row>
      </sheetData>
      <sheetData sheetId="1170">
        <row r="1">
          <cell r="B1">
            <v>0</v>
          </cell>
        </row>
      </sheetData>
      <sheetData sheetId="1171">
        <row r="1">
          <cell r="B1">
            <v>0</v>
          </cell>
        </row>
      </sheetData>
      <sheetData sheetId="1172">
        <row r="1">
          <cell r="B1">
            <v>0</v>
          </cell>
        </row>
      </sheetData>
      <sheetData sheetId="1173">
        <row r="1">
          <cell r="B1">
            <v>0</v>
          </cell>
        </row>
      </sheetData>
      <sheetData sheetId="1174">
        <row r="1">
          <cell r="B1">
            <v>0</v>
          </cell>
        </row>
      </sheetData>
      <sheetData sheetId="1175">
        <row r="1">
          <cell r="B1">
            <v>0</v>
          </cell>
        </row>
      </sheetData>
      <sheetData sheetId="1176">
        <row r="1">
          <cell r="B1">
            <v>0</v>
          </cell>
        </row>
      </sheetData>
      <sheetData sheetId="1177">
        <row r="1">
          <cell r="B1">
            <v>0</v>
          </cell>
        </row>
      </sheetData>
      <sheetData sheetId="1178">
        <row r="1">
          <cell r="B1">
            <v>0</v>
          </cell>
        </row>
      </sheetData>
      <sheetData sheetId="1179">
        <row r="1">
          <cell r="B1">
            <v>0</v>
          </cell>
        </row>
      </sheetData>
      <sheetData sheetId="1180">
        <row r="1">
          <cell r="B1">
            <v>0</v>
          </cell>
        </row>
      </sheetData>
      <sheetData sheetId="1181">
        <row r="1">
          <cell r="B1">
            <v>0</v>
          </cell>
        </row>
      </sheetData>
      <sheetData sheetId="1182">
        <row r="1">
          <cell r="B1">
            <v>0</v>
          </cell>
        </row>
      </sheetData>
      <sheetData sheetId="1183">
        <row r="1">
          <cell r="B1">
            <v>0</v>
          </cell>
        </row>
      </sheetData>
      <sheetData sheetId="1184">
        <row r="1">
          <cell r="B1">
            <v>0</v>
          </cell>
        </row>
      </sheetData>
      <sheetData sheetId="1185">
        <row r="1">
          <cell r="B1">
            <v>0</v>
          </cell>
        </row>
      </sheetData>
      <sheetData sheetId="1186">
        <row r="1">
          <cell r="B1">
            <v>0</v>
          </cell>
        </row>
      </sheetData>
      <sheetData sheetId="1187">
        <row r="1">
          <cell r="B1">
            <v>0</v>
          </cell>
        </row>
      </sheetData>
      <sheetData sheetId="1188">
        <row r="1">
          <cell r="B1">
            <v>0</v>
          </cell>
        </row>
      </sheetData>
      <sheetData sheetId="1189">
        <row r="1">
          <cell r="B1">
            <v>0</v>
          </cell>
        </row>
      </sheetData>
      <sheetData sheetId="1190">
        <row r="1">
          <cell r="B1">
            <v>0</v>
          </cell>
        </row>
      </sheetData>
      <sheetData sheetId="1191">
        <row r="1">
          <cell r="B1">
            <v>0</v>
          </cell>
        </row>
      </sheetData>
      <sheetData sheetId="1192">
        <row r="1">
          <cell r="B1">
            <v>0</v>
          </cell>
        </row>
      </sheetData>
      <sheetData sheetId="1193">
        <row r="1">
          <cell r="B1">
            <v>0</v>
          </cell>
        </row>
      </sheetData>
      <sheetData sheetId="1194">
        <row r="1">
          <cell r="B1">
            <v>0</v>
          </cell>
        </row>
      </sheetData>
      <sheetData sheetId="1195">
        <row r="1">
          <cell r="B1">
            <v>0</v>
          </cell>
        </row>
      </sheetData>
      <sheetData sheetId="1196">
        <row r="1">
          <cell r="B1">
            <v>0</v>
          </cell>
        </row>
      </sheetData>
      <sheetData sheetId="1197">
        <row r="1">
          <cell r="B1">
            <v>0</v>
          </cell>
        </row>
      </sheetData>
      <sheetData sheetId="1198">
        <row r="1">
          <cell r="B1">
            <v>0</v>
          </cell>
        </row>
      </sheetData>
      <sheetData sheetId="1199">
        <row r="1">
          <cell r="B1">
            <v>0</v>
          </cell>
        </row>
      </sheetData>
      <sheetData sheetId="1200">
        <row r="1">
          <cell r="B1">
            <v>0</v>
          </cell>
        </row>
      </sheetData>
      <sheetData sheetId="1201">
        <row r="1">
          <cell r="B1">
            <v>0</v>
          </cell>
        </row>
      </sheetData>
      <sheetData sheetId="1202">
        <row r="1">
          <cell r="B1">
            <v>0</v>
          </cell>
        </row>
      </sheetData>
      <sheetData sheetId="1203">
        <row r="1">
          <cell r="B1">
            <v>0</v>
          </cell>
        </row>
      </sheetData>
      <sheetData sheetId="1204">
        <row r="1">
          <cell r="B1">
            <v>0</v>
          </cell>
        </row>
      </sheetData>
      <sheetData sheetId="1205">
        <row r="1">
          <cell r="B1">
            <v>0</v>
          </cell>
        </row>
      </sheetData>
      <sheetData sheetId="1206">
        <row r="1">
          <cell r="B1">
            <v>0</v>
          </cell>
        </row>
      </sheetData>
      <sheetData sheetId="1207">
        <row r="1">
          <cell r="B1">
            <v>0</v>
          </cell>
        </row>
      </sheetData>
      <sheetData sheetId="1208">
        <row r="1">
          <cell r="B1">
            <v>0</v>
          </cell>
        </row>
      </sheetData>
      <sheetData sheetId="1209">
        <row r="1">
          <cell r="B1">
            <v>0</v>
          </cell>
        </row>
      </sheetData>
      <sheetData sheetId="1210">
        <row r="1">
          <cell r="B1">
            <v>0</v>
          </cell>
        </row>
      </sheetData>
      <sheetData sheetId="1211">
        <row r="1">
          <cell r="B1">
            <v>0</v>
          </cell>
        </row>
      </sheetData>
      <sheetData sheetId="1212">
        <row r="1">
          <cell r="B1">
            <v>0</v>
          </cell>
        </row>
      </sheetData>
      <sheetData sheetId="1213">
        <row r="1">
          <cell r="B1">
            <v>0</v>
          </cell>
        </row>
      </sheetData>
      <sheetData sheetId="1214">
        <row r="1">
          <cell r="B1">
            <v>0</v>
          </cell>
        </row>
      </sheetData>
      <sheetData sheetId="1215">
        <row r="1">
          <cell r="B1">
            <v>0</v>
          </cell>
        </row>
      </sheetData>
      <sheetData sheetId="1216">
        <row r="1">
          <cell r="B1">
            <v>0</v>
          </cell>
        </row>
      </sheetData>
      <sheetData sheetId="1217">
        <row r="1">
          <cell r="B1">
            <v>0</v>
          </cell>
        </row>
      </sheetData>
      <sheetData sheetId="1218">
        <row r="1">
          <cell r="B1">
            <v>0</v>
          </cell>
        </row>
      </sheetData>
      <sheetData sheetId="1219">
        <row r="1">
          <cell r="B1">
            <v>0</v>
          </cell>
        </row>
      </sheetData>
      <sheetData sheetId="1220">
        <row r="1">
          <cell r="B1">
            <v>0</v>
          </cell>
        </row>
      </sheetData>
      <sheetData sheetId="1221">
        <row r="1">
          <cell r="B1">
            <v>0</v>
          </cell>
        </row>
      </sheetData>
      <sheetData sheetId="1222">
        <row r="1">
          <cell r="B1">
            <v>0</v>
          </cell>
        </row>
      </sheetData>
      <sheetData sheetId="1223">
        <row r="1">
          <cell r="B1">
            <v>0</v>
          </cell>
        </row>
      </sheetData>
      <sheetData sheetId="1224">
        <row r="1">
          <cell r="B1">
            <v>0</v>
          </cell>
        </row>
      </sheetData>
      <sheetData sheetId="1225">
        <row r="1">
          <cell r="B1">
            <v>0</v>
          </cell>
        </row>
      </sheetData>
      <sheetData sheetId="1226">
        <row r="1">
          <cell r="B1">
            <v>0</v>
          </cell>
        </row>
      </sheetData>
      <sheetData sheetId="1227">
        <row r="1">
          <cell r="B1">
            <v>0</v>
          </cell>
        </row>
      </sheetData>
      <sheetData sheetId="1228">
        <row r="1">
          <cell r="B1">
            <v>0</v>
          </cell>
        </row>
      </sheetData>
      <sheetData sheetId="1229">
        <row r="1">
          <cell r="B1">
            <v>0</v>
          </cell>
        </row>
      </sheetData>
      <sheetData sheetId="1230">
        <row r="1">
          <cell r="B1">
            <v>0</v>
          </cell>
        </row>
      </sheetData>
      <sheetData sheetId="1231">
        <row r="1">
          <cell r="B1">
            <v>0</v>
          </cell>
        </row>
      </sheetData>
      <sheetData sheetId="1232">
        <row r="1">
          <cell r="B1">
            <v>0</v>
          </cell>
        </row>
      </sheetData>
      <sheetData sheetId="1233">
        <row r="1">
          <cell r="B1">
            <v>0</v>
          </cell>
        </row>
      </sheetData>
      <sheetData sheetId="1234">
        <row r="1">
          <cell r="B1">
            <v>0</v>
          </cell>
        </row>
      </sheetData>
      <sheetData sheetId="1235">
        <row r="1">
          <cell r="B1">
            <v>0</v>
          </cell>
        </row>
      </sheetData>
      <sheetData sheetId="1236">
        <row r="1">
          <cell r="B1">
            <v>0</v>
          </cell>
        </row>
      </sheetData>
      <sheetData sheetId="1237">
        <row r="1">
          <cell r="B1">
            <v>0</v>
          </cell>
        </row>
      </sheetData>
      <sheetData sheetId="1238">
        <row r="1">
          <cell r="B1">
            <v>0</v>
          </cell>
        </row>
      </sheetData>
      <sheetData sheetId="1239">
        <row r="1">
          <cell r="B1">
            <v>0</v>
          </cell>
        </row>
      </sheetData>
      <sheetData sheetId="1240">
        <row r="1">
          <cell r="B1">
            <v>0</v>
          </cell>
        </row>
      </sheetData>
      <sheetData sheetId="1241">
        <row r="1">
          <cell r="B1">
            <v>0</v>
          </cell>
        </row>
      </sheetData>
      <sheetData sheetId="1242">
        <row r="1">
          <cell r="B1">
            <v>0</v>
          </cell>
        </row>
      </sheetData>
      <sheetData sheetId="1243">
        <row r="1">
          <cell r="B1">
            <v>0</v>
          </cell>
        </row>
      </sheetData>
      <sheetData sheetId="1244">
        <row r="1">
          <cell r="B1">
            <v>0</v>
          </cell>
        </row>
      </sheetData>
      <sheetData sheetId="1245">
        <row r="1">
          <cell r="B1">
            <v>0</v>
          </cell>
        </row>
      </sheetData>
      <sheetData sheetId="1246">
        <row r="1">
          <cell r="B1">
            <v>0</v>
          </cell>
        </row>
      </sheetData>
      <sheetData sheetId="1247">
        <row r="1">
          <cell r="B1">
            <v>0</v>
          </cell>
        </row>
      </sheetData>
      <sheetData sheetId="1248">
        <row r="1">
          <cell r="B1">
            <v>0</v>
          </cell>
        </row>
      </sheetData>
      <sheetData sheetId="1249">
        <row r="1">
          <cell r="B1">
            <v>0</v>
          </cell>
        </row>
      </sheetData>
      <sheetData sheetId="1250">
        <row r="1">
          <cell r="B1">
            <v>0</v>
          </cell>
        </row>
      </sheetData>
      <sheetData sheetId="1251">
        <row r="1">
          <cell r="B1">
            <v>0</v>
          </cell>
        </row>
      </sheetData>
      <sheetData sheetId="1252">
        <row r="1">
          <cell r="B1">
            <v>0</v>
          </cell>
        </row>
      </sheetData>
      <sheetData sheetId="1253">
        <row r="1">
          <cell r="B1">
            <v>0</v>
          </cell>
        </row>
      </sheetData>
      <sheetData sheetId="1254">
        <row r="1">
          <cell r="B1">
            <v>0</v>
          </cell>
        </row>
      </sheetData>
      <sheetData sheetId="1255">
        <row r="1">
          <cell r="B1">
            <v>0</v>
          </cell>
        </row>
      </sheetData>
      <sheetData sheetId="1256">
        <row r="1">
          <cell r="B1">
            <v>0</v>
          </cell>
        </row>
      </sheetData>
      <sheetData sheetId="1257">
        <row r="1">
          <cell r="B1">
            <v>0</v>
          </cell>
        </row>
      </sheetData>
      <sheetData sheetId="1258">
        <row r="1">
          <cell r="B1">
            <v>0</v>
          </cell>
        </row>
      </sheetData>
      <sheetData sheetId="1259">
        <row r="1">
          <cell r="B1">
            <v>0</v>
          </cell>
        </row>
      </sheetData>
      <sheetData sheetId="1260">
        <row r="1">
          <cell r="B1">
            <v>0</v>
          </cell>
        </row>
      </sheetData>
      <sheetData sheetId="1261">
        <row r="1">
          <cell r="B1">
            <v>0</v>
          </cell>
        </row>
      </sheetData>
      <sheetData sheetId="1262">
        <row r="1">
          <cell r="B1">
            <v>0</v>
          </cell>
        </row>
      </sheetData>
      <sheetData sheetId="1263">
        <row r="1">
          <cell r="B1">
            <v>0</v>
          </cell>
        </row>
      </sheetData>
      <sheetData sheetId="1264">
        <row r="1">
          <cell r="B1">
            <v>0</v>
          </cell>
        </row>
      </sheetData>
      <sheetData sheetId="1265">
        <row r="1">
          <cell r="B1">
            <v>0</v>
          </cell>
        </row>
      </sheetData>
      <sheetData sheetId="1266">
        <row r="1">
          <cell r="B1">
            <v>0</v>
          </cell>
        </row>
      </sheetData>
      <sheetData sheetId="1267">
        <row r="1">
          <cell r="B1">
            <v>0</v>
          </cell>
        </row>
      </sheetData>
      <sheetData sheetId="1268">
        <row r="1">
          <cell r="B1">
            <v>0</v>
          </cell>
        </row>
      </sheetData>
      <sheetData sheetId="1269">
        <row r="1">
          <cell r="B1">
            <v>0</v>
          </cell>
        </row>
      </sheetData>
      <sheetData sheetId="1270">
        <row r="1">
          <cell r="B1">
            <v>0</v>
          </cell>
        </row>
      </sheetData>
      <sheetData sheetId="1271">
        <row r="1">
          <cell r="B1">
            <v>0</v>
          </cell>
        </row>
      </sheetData>
      <sheetData sheetId="1272">
        <row r="1">
          <cell r="B1">
            <v>0</v>
          </cell>
        </row>
      </sheetData>
      <sheetData sheetId="1273">
        <row r="1">
          <cell r="B1">
            <v>0</v>
          </cell>
        </row>
      </sheetData>
      <sheetData sheetId="1274">
        <row r="1">
          <cell r="B1">
            <v>0</v>
          </cell>
        </row>
      </sheetData>
      <sheetData sheetId="1275">
        <row r="1">
          <cell r="B1">
            <v>0</v>
          </cell>
        </row>
      </sheetData>
      <sheetData sheetId="1276">
        <row r="1">
          <cell r="B1">
            <v>0</v>
          </cell>
        </row>
      </sheetData>
      <sheetData sheetId="1277">
        <row r="1">
          <cell r="B1">
            <v>0</v>
          </cell>
        </row>
      </sheetData>
      <sheetData sheetId="1278">
        <row r="1">
          <cell r="B1">
            <v>0</v>
          </cell>
        </row>
      </sheetData>
      <sheetData sheetId="1279" refreshError="1"/>
      <sheetData sheetId="1280" refreshError="1"/>
      <sheetData sheetId="1281">
        <row r="1">
          <cell r="B1">
            <v>0</v>
          </cell>
        </row>
      </sheetData>
      <sheetData sheetId="1282">
        <row r="1">
          <cell r="B1">
            <v>0</v>
          </cell>
        </row>
      </sheetData>
      <sheetData sheetId="1283" refreshError="1"/>
      <sheetData sheetId="1284" refreshError="1"/>
      <sheetData sheetId="1285" refreshError="1"/>
      <sheetData sheetId="1286">
        <row r="1">
          <cell r="B1">
            <v>0</v>
          </cell>
        </row>
      </sheetData>
      <sheetData sheetId="1287">
        <row r="1">
          <cell r="B1">
            <v>0</v>
          </cell>
        </row>
      </sheetData>
      <sheetData sheetId="1288">
        <row r="1">
          <cell r="B1">
            <v>0</v>
          </cell>
        </row>
      </sheetData>
      <sheetData sheetId="1289">
        <row r="1">
          <cell r="B1">
            <v>0</v>
          </cell>
        </row>
      </sheetData>
      <sheetData sheetId="1290">
        <row r="1">
          <cell r="B1">
            <v>0</v>
          </cell>
        </row>
      </sheetData>
      <sheetData sheetId="1291">
        <row r="1">
          <cell r="B1">
            <v>0</v>
          </cell>
        </row>
      </sheetData>
      <sheetData sheetId="1292">
        <row r="1">
          <cell r="B1">
            <v>0</v>
          </cell>
        </row>
      </sheetData>
      <sheetData sheetId="1293" refreshError="1"/>
      <sheetData sheetId="1294" refreshError="1"/>
      <sheetData sheetId="1295" refreshError="1"/>
      <sheetData sheetId="1296" refreshError="1"/>
      <sheetData sheetId="1297" refreshError="1"/>
      <sheetData sheetId="1298" refreshError="1"/>
      <sheetData sheetId="1299" refreshError="1"/>
      <sheetData sheetId="1300" refreshError="1"/>
      <sheetData sheetId="1301" refreshError="1"/>
      <sheetData sheetId="1302">
        <row r="1">
          <cell r="B1">
            <v>0</v>
          </cell>
        </row>
      </sheetData>
      <sheetData sheetId="1303" refreshError="1"/>
      <sheetData sheetId="1304">
        <row r="1">
          <cell r="B1">
            <v>0</v>
          </cell>
        </row>
      </sheetData>
      <sheetData sheetId="1305" refreshError="1"/>
      <sheetData sheetId="1306">
        <row r="1">
          <cell r="B1">
            <v>0</v>
          </cell>
        </row>
      </sheetData>
      <sheetData sheetId="1307" refreshError="1"/>
      <sheetData sheetId="1308" refreshError="1"/>
      <sheetData sheetId="1309" refreshError="1"/>
      <sheetData sheetId="1310" refreshError="1"/>
      <sheetData sheetId="1311" refreshError="1"/>
      <sheetData sheetId="1312" refreshError="1"/>
      <sheetData sheetId="1313" refreshError="1"/>
      <sheetData sheetId="1314">
        <row r="1">
          <cell r="B1">
            <v>0</v>
          </cell>
        </row>
      </sheetData>
      <sheetData sheetId="1315">
        <row r="1">
          <cell r="B1">
            <v>0</v>
          </cell>
        </row>
      </sheetData>
      <sheetData sheetId="1316">
        <row r="1">
          <cell r="B1">
            <v>0</v>
          </cell>
        </row>
      </sheetData>
      <sheetData sheetId="1317">
        <row r="1">
          <cell r="B1">
            <v>0</v>
          </cell>
        </row>
      </sheetData>
      <sheetData sheetId="1318">
        <row r="1">
          <cell r="B1">
            <v>0</v>
          </cell>
        </row>
      </sheetData>
      <sheetData sheetId="1319">
        <row r="1">
          <cell r="B1">
            <v>0</v>
          </cell>
        </row>
      </sheetData>
      <sheetData sheetId="1320">
        <row r="1">
          <cell r="B1">
            <v>0</v>
          </cell>
        </row>
      </sheetData>
      <sheetData sheetId="1321">
        <row r="1">
          <cell r="B1">
            <v>0</v>
          </cell>
        </row>
      </sheetData>
      <sheetData sheetId="1322">
        <row r="1">
          <cell r="B1">
            <v>0</v>
          </cell>
        </row>
      </sheetData>
      <sheetData sheetId="1323">
        <row r="1">
          <cell r="B1">
            <v>0</v>
          </cell>
        </row>
      </sheetData>
      <sheetData sheetId="1324">
        <row r="1">
          <cell r="B1">
            <v>0</v>
          </cell>
        </row>
      </sheetData>
      <sheetData sheetId="1325">
        <row r="1">
          <cell r="B1">
            <v>0</v>
          </cell>
        </row>
      </sheetData>
      <sheetData sheetId="1326">
        <row r="1">
          <cell r="B1">
            <v>0</v>
          </cell>
        </row>
      </sheetData>
      <sheetData sheetId="1327">
        <row r="1">
          <cell r="B1">
            <v>0</v>
          </cell>
        </row>
      </sheetData>
      <sheetData sheetId="1328">
        <row r="1">
          <cell r="B1">
            <v>0</v>
          </cell>
        </row>
      </sheetData>
      <sheetData sheetId="1329">
        <row r="1">
          <cell r="B1">
            <v>0</v>
          </cell>
        </row>
      </sheetData>
      <sheetData sheetId="1330">
        <row r="1">
          <cell r="B1">
            <v>0</v>
          </cell>
        </row>
      </sheetData>
      <sheetData sheetId="1331">
        <row r="1">
          <cell r="B1">
            <v>0</v>
          </cell>
        </row>
      </sheetData>
      <sheetData sheetId="1332">
        <row r="1">
          <cell r="B1">
            <v>0</v>
          </cell>
        </row>
      </sheetData>
      <sheetData sheetId="1333">
        <row r="1">
          <cell r="B1">
            <v>0</v>
          </cell>
        </row>
      </sheetData>
      <sheetData sheetId="1334">
        <row r="1">
          <cell r="B1">
            <v>0</v>
          </cell>
        </row>
      </sheetData>
      <sheetData sheetId="1335">
        <row r="1">
          <cell r="B1">
            <v>0</v>
          </cell>
        </row>
      </sheetData>
      <sheetData sheetId="1336">
        <row r="1">
          <cell r="B1">
            <v>0</v>
          </cell>
        </row>
      </sheetData>
      <sheetData sheetId="1337">
        <row r="1">
          <cell r="B1">
            <v>0</v>
          </cell>
        </row>
      </sheetData>
      <sheetData sheetId="1338">
        <row r="1">
          <cell r="B1">
            <v>0</v>
          </cell>
        </row>
      </sheetData>
      <sheetData sheetId="1339">
        <row r="1">
          <cell r="B1">
            <v>0</v>
          </cell>
        </row>
      </sheetData>
      <sheetData sheetId="1340">
        <row r="1">
          <cell r="B1">
            <v>0</v>
          </cell>
        </row>
      </sheetData>
      <sheetData sheetId="1341">
        <row r="1">
          <cell r="B1">
            <v>0</v>
          </cell>
        </row>
      </sheetData>
      <sheetData sheetId="1342">
        <row r="1">
          <cell r="B1">
            <v>0</v>
          </cell>
        </row>
      </sheetData>
      <sheetData sheetId="1343">
        <row r="1">
          <cell r="B1">
            <v>0</v>
          </cell>
        </row>
      </sheetData>
      <sheetData sheetId="1344">
        <row r="1">
          <cell r="B1">
            <v>0</v>
          </cell>
        </row>
      </sheetData>
      <sheetData sheetId="1345">
        <row r="1">
          <cell r="B1">
            <v>0</v>
          </cell>
        </row>
      </sheetData>
      <sheetData sheetId="1346">
        <row r="1">
          <cell r="B1">
            <v>0</v>
          </cell>
        </row>
      </sheetData>
      <sheetData sheetId="1347">
        <row r="1">
          <cell r="B1">
            <v>0</v>
          </cell>
        </row>
      </sheetData>
      <sheetData sheetId="1348">
        <row r="1">
          <cell r="B1">
            <v>0</v>
          </cell>
        </row>
      </sheetData>
      <sheetData sheetId="1349">
        <row r="1">
          <cell r="B1">
            <v>0</v>
          </cell>
        </row>
      </sheetData>
      <sheetData sheetId="1350">
        <row r="1">
          <cell r="B1">
            <v>0</v>
          </cell>
        </row>
      </sheetData>
      <sheetData sheetId="1351">
        <row r="1">
          <cell r="B1">
            <v>0</v>
          </cell>
        </row>
      </sheetData>
      <sheetData sheetId="1352">
        <row r="1">
          <cell r="B1">
            <v>0</v>
          </cell>
        </row>
      </sheetData>
      <sheetData sheetId="1353">
        <row r="1">
          <cell r="B1">
            <v>0</v>
          </cell>
        </row>
      </sheetData>
      <sheetData sheetId="1354">
        <row r="1">
          <cell r="B1">
            <v>0</v>
          </cell>
        </row>
      </sheetData>
      <sheetData sheetId="1355">
        <row r="1">
          <cell r="B1">
            <v>0</v>
          </cell>
        </row>
      </sheetData>
      <sheetData sheetId="1356">
        <row r="1">
          <cell r="B1">
            <v>0</v>
          </cell>
        </row>
      </sheetData>
      <sheetData sheetId="1357">
        <row r="1">
          <cell r="B1">
            <v>0</v>
          </cell>
        </row>
      </sheetData>
      <sheetData sheetId="1358">
        <row r="1">
          <cell r="B1">
            <v>0</v>
          </cell>
        </row>
      </sheetData>
      <sheetData sheetId="1359">
        <row r="1">
          <cell r="B1">
            <v>0</v>
          </cell>
        </row>
      </sheetData>
      <sheetData sheetId="1360">
        <row r="1">
          <cell r="B1">
            <v>0</v>
          </cell>
        </row>
      </sheetData>
      <sheetData sheetId="1361"/>
      <sheetData sheetId="1362"/>
      <sheetData sheetId="1363"/>
      <sheetData sheetId="1364"/>
      <sheetData sheetId="1365"/>
      <sheetData sheetId="1366"/>
      <sheetData sheetId="1367"/>
      <sheetData sheetId="1368"/>
      <sheetData sheetId="1369"/>
      <sheetData sheetId="1370">
        <row r="1">
          <cell r="B1">
            <v>0</v>
          </cell>
        </row>
      </sheetData>
      <sheetData sheetId="1371">
        <row r="1">
          <cell r="B1">
            <v>0</v>
          </cell>
        </row>
      </sheetData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>
        <row r="1">
          <cell r="B1">
            <v>0</v>
          </cell>
        </row>
      </sheetData>
      <sheetData sheetId="1390"/>
      <sheetData sheetId="1391">
        <row r="1">
          <cell r="B1">
            <v>0</v>
          </cell>
        </row>
      </sheetData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/>
      <sheetData sheetId="1406">
        <row r="1">
          <cell r="B1">
            <v>0</v>
          </cell>
        </row>
      </sheetData>
      <sheetData sheetId="1407">
        <row r="1">
          <cell r="B1">
            <v>0</v>
          </cell>
        </row>
      </sheetData>
      <sheetData sheetId="1408">
        <row r="1">
          <cell r="B1">
            <v>0</v>
          </cell>
        </row>
      </sheetData>
      <sheetData sheetId="1409"/>
      <sheetData sheetId="1410"/>
      <sheetData sheetId="1411"/>
      <sheetData sheetId="1412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>
        <row r="1">
          <cell r="B1">
            <v>0</v>
          </cell>
        </row>
      </sheetData>
      <sheetData sheetId="1423">
        <row r="1">
          <cell r="B1">
            <v>0</v>
          </cell>
        </row>
      </sheetData>
      <sheetData sheetId="1424">
        <row r="1">
          <cell r="B1">
            <v>0</v>
          </cell>
        </row>
      </sheetData>
      <sheetData sheetId="1425"/>
      <sheetData sheetId="1426"/>
      <sheetData sheetId="1427"/>
      <sheetData sheetId="1428"/>
      <sheetData sheetId="1429"/>
      <sheetData sheetId="1430"/>
      <sheetData sheetId="1431"/>
      <sheetData sheetId="1432"/>
      <sheetData sheetId="1433"/>
      <sheetData sheetId="1434"/>
      <sheetData sheetId="1435">
        <row r="1">
          <cell r="B1">
            <v>0</v>
          </cell>
        </row>
      </sheetData>
      <sheetData sheetId="1436"/>
      <sheetData sheetId="1437">
        <row r="1">
          <cell r="B1">
            <v>0</v>
          </cell>
        </row>
      </sheetData>
      <sheetData sheetId="1438"/>
      <sheetData sheetId="1439"/>
      <sheetData sheetId="1440">
        <row r="1">
          <cell r="B1">
            <v>0</v>
          </cell>
        </row>
      </sheetData>
      <sheetData sheetId="1441"/>
      <sheetData sheetId="1442"/>
      <sheetData sheetId="1443"/>
      <sheetData sheetId="1444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 refreshError="1"/>
      <sheetData sheetId="1474" refreshError="1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 refreshError="1"/>
      <sheetData sheetId="1483" refreshError="1"/>
      <sheetData sheetId="1484" refreshError="1"/>
      <sheetData sheetId="1485" refreshError="1"/>
      <sheetData sheetId="1486" refreshError="1"/>
      <sheetData sheetId="1487" refreshError="1"/>
      <sheetData sheetId="1488" refreshError="1"/>
      <sheetData sheetId="1489" refreshError="1"/>
      <sheetData sheetId="1490" refreshError="1"/>
      <sheetData sheetId="1491" refreshError="1"/>
      <sheetData sheetId="1492" refreshError="1"/>
      <sheetData sheetId="1493" refreshError="1"/>
      <sheetData sheetId="1494" refreshError="1"/>
      <sheetData sheetId="1495" refreshError="1"/>
      <sheetData sheetId="1496" refreshError="1"/>
      <sheetData sheetId="1497" refreshError="1"/>
      <sheetData sheetId="1498" refreshError="1"/>
      <sheetData sheetId="1499" refreshError="1"/>
      <sheetData sheetId="1500" refreshError="1"/>
      <sheetData sheetId="1501" refreshError="1"/>
      <sheetData sheetId="1502" refreshError="1"/>
      <sheetData sheetId="1503" refreshError="1"/>
      <sheetData sheetId="1504" refreshError="1"/>
      <sheetData sheetId="1505" refreshError="1"/>
      <sheetData sheetId="1506" refreshError="1"/>
      <sheetData sheetId="1507" refreshError="1"/>
      <sheetData sheetId="1508" refreshError="1"/>
      <sheetData sheetId="1509" refreshError="1"/>
      <sheetData sheetId="1510" refreshError="1"/>
      <sheetData sheetId="1511" refreshError="1"/>
      <sheetData sheetId="1512" refreshError="1"/>
      <sheetData sheetId="1513" refreshError="1"/>
      <sheetData sheetId="1514" refreshError="1"/>
      <sheetData sheetId="1515" refreshError="1"/>
      <sheetData sheetId="1516" refreshError="1"/>
      <sheetData sheetId="1517" refreshError="1"/>
      <sheetData sheetId="1518" refreshError="1"/>
      <sheetData sheetId="1519" refreshError="1"/>
      <sheetData sheetId="1520" refreshError="1"/>
      <sheetData sheetId="1521" refreshError="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 refreshError="1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 refreshError="1"/>
      <sheetData sheetId="1538" refreshError="1"/>
      <sheetData sheetId="1539" refreshError="1"/>
      <sheetData sheetId="1540" refreshError="1"/>
      <sheetData sheetId="1541" refreshError="1"/>
      <sheetData sheetId="1542" refreshError="1"/>
      <sheetData sheetId="1543" refreshError="1"/>
      <sheetData sheetId="1544" refreshError="1"/>
      <sheetData sheetId="1545" refreshError="1"/>
      <sheetData sheetId="1546" refreshError="1"/>
      <sheetData sheetId="1547" refreshError="1"/>
      <sheetData sheetId="1548" refreshError="1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>
        <row r="1">
          <cell r="B1">
            <v>0</v>
          </cell>
        </row>
      </sheetData>
      <sheetData sheetId="1727"/>
      <sheetData sheetId="1728">
        <row r="1">
          <cell r="B1">
            <v>0</v>
          </cell>
        </row>
      </sheetData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/>
      <sheetData sheetId="1769"/>
      <sheetData sheetId="1770"/>
      <sheetData sheetId="1771"/>
      <sheetData sheetId="1772"/>
      <sheetData sheetId="1773"/>
      <sheetData sheetId="1774"/>
      <sheetData sheetId="1775"/>
      <sheetData sheetId="1776"/>
      <sheetData sheetId="1777"/>
      <sheetData sheetId="1778"/>
      <sheetData sheetId="1779"/>
      <sheetData sheetId="1780"/>
      <sheetData sheetId="1781"/>
      <sheetData sheetId="1782"/>
      <sheetData sheetId="1783"/>
      <sheetData sheetId="1784"/>
      <sheetData sheetId="1785"/>
      <sheetData sheetId="1786"/>
      <sheetData sheetId="1787"/>
      <sheetData sheetId="1788"/>
      <sheetData sheetId="1789"/>
      <sheetData sheetId="1790"/>
      <sheetData sheetId="1791">
        <row r="1">
          <cell r="B1">
            <v>0</v>
          </cell>
        </row>
      </sheetData>
      <sheetData sheetId="1792"/>
      <sheetData sheetId="1793"/>
      <sheetData sheetId="1794"/>
      <sheetData sheetId="1795" refreshError="1"/>
      <sheetData sheetId="1796" refreshError="1"/>
      <sheetData sheetId="1797"/>
      <sheetData sheetId="1798"/>
      <sheetData sheetId="1799"/>
      <sheetData sheetId="1800"/>
      <sheetData sheetId="1801"/>
      <sheetData sheetId="1802"/>
      <sheetData sheetId="1803"/>
      <sheetData sheetId="1804"/>
      <sheetData sheetId="1805"/>
      <sheetData sheetId="1806"/>
      <sheetData sheetId="1807"/>
      <sheetData sheetId="1808"/>
      <sheetData sheetId="1809"/>
      <sheetData sheetId="1810"/>
      <sheetData sheetId="1811"/>
      <sheetData sheetId="1812"/>
      <sheetData sheetId="1813"/>
      <sheetData sheetId="1814"/>
      <sheetData sheetId="1815"/>
      <sheetData sheetId="1816"/>
      <sheetData sheetId="1817"/>
      <sheetData sheetId="1818"/>
      <sheetData sheetId="1819"/>
      <sheetData sheetId="1820"/>
      <sheetData sheetId="1821"/>
      <sheetData sheetId="1822"/>
      <sheetData sheetId="1823"/>
      <sheetData sheetId="1824"/>
      <sheetData sheetId="1825"/>
      <sheetData sheetId="1826"/>
      <sheetData sheetId="1827"/>
      <sheetData sheetId="1828" refreshError="1"/>
      <sheetData sheetId="1829" refreshError="1"/>
      <sheetData sheetId="1830" refreshError="1"/>
      <sheetData sheetId="1831" refreshError="1"/>
      <sheetData sheetId="1832" refreshError="1"/>
      <sheetData sheetId="1833" refreshError="1"/>
      <sheetData sheetId="1834" refreshError="1"/>
      <sheetData sheetId="1835" refreshError="1"/>
      <sheetData sheetId="1836" refreshError="1"/>
      <sheetData sheetId="1837" refreshError="1"/>
      <sheetData sheetId="1838" refreshError="1"/>
      <sheetData sheetId="1839" refreshError="1"/>
      <sheetData sheetId="1840" refreshError="1"/>
      <sheetData sheetId="1841" refreshError="1"/>
      <sheetData sheetId="1842" refreshError="1"/>
      <sheetData sheetId="1843" refreshError="1"/>
      <sheetData sheetId="1844" refreshError="1"/>
      <sheetData sheetId="1845" refreshError="1"/>
      <sheetData sheetId="1846" refreshError="1"/>
      <sheetData sheetId="1847" refreshError="1"/>
      <sheetData sheetId="1848" refreshError="1"/>
      <sheetData sheetId="1849" refreshError="1"/>
      <sheetData sheetId="1850" refreshError="1"/>
      <sheetData sheetId="1851" refreshError="1"/>
      <sheetData sheetId="1852" refreshError="1"/>
      <sheetData sheetId="1853" refreshError="1"/>
      <sheetData sheetId="1854"/>
      <sheetData sheetId="1855"/>
      <sheetData sheetId="1856"/>
      <sheetData sheetId="1857" refreshError="1"/>
      <sheetData sheetId="1858" refreshError="1"/>
      <sheetData sheetId="1859" refreshError="1"/>
      <sheetData sheetId="1860" refreshError="1"/>
      <sheetData sheetId="1861" refreshError="1"/>
      <sheetData sheetId="1862"/>
      <sheetData sheetId="1863" refreshError="1"/>
      <sheetData sheetId="1864" refreshError="1"/>
      <sheetData sheetId="1865" refreshError="1"/>
      <sheetData sheetId="1866" refreshError="1"/>
      <sheetData sheetId="1867" refreshError="1"/>
      <sheetData sheetId="1868" refreshError="1"/>
      <sheetData sheetId="1869" refreshError="1"/>
      <sheetData sheetId="1870" refreshError="1"/>
      <sheetData sheetId="1871" refreshError="1"/>
      <sheetData sheetId="1872" refreshError="1"/>
      <sheetData sheetId="1873" refreshError="1"/>
      <sheetData sheetId="1874" refreshError="1"/>
      <sheetData sheetId="1875" refreshError="1"/>
      <sheetData sheetId="1876" refreshError="1"/>
      <sheetData sheetId="1877" refreshError="1"/>
      <sheetData sheetId="1878" refreshError="1"/>
      <sheetData sheetId="1879" refreshError="1"/>
      <sheetData sheetId="1880" refreshError="1"/>
      <sheetData sheetId="1881" refreshError="1"/>
      <sheetData sheetId="1882" refreshError="1"/>
      <sheetData sheetId="1883" refreshError="1"/>
      <sheetData sheetId="1884" refreshError="1"/>
      <sheetData sheetId="1885" refreshError="1"/>
      <sheetData sheetId="1886"/>
      <sheetData sheetId="1887"/>
      <sheetData sheetId="1888" refreshError="1"/>
      <sheetData sheetId="1889">
        <row r="1">
          <cell r="B1">
            <v>0</v>
          </cell>
        </row>
      </sheetData>
      <sheetData sheetId="1890">
        <row r="1">
          <cell r="B1">
            <v>0</v>
          </cell>
        </row>
      </sheetData>
      <sheetData sheetId="1891">
        <row r="1">
          <cell r="B1">
            <v>0</v>
          </cell>
        </row>
      </sheetData>
      <sheetData sheetId="1892">
        <row r="1">
          <cell r="B1">
            <v>0</v>
          </cell>
        </row>
      </sheetData>
      <sheetData sheetId="1893"/>
      <sheetData sheetId="1894" refreshError="1"/>
      <sheetData sheetId="1895"/>
      <sheetData sheetId="1896" refreshError="1"/>
      <sheetData sheetId="1897" refreshError="1"/>
      <sheetData sheetId="1898" refreshError="1"/>
      <sheetData sheetId="1899" refreshError="1"/>
      <sheetData sheetId="1900" refreshError="1"/>
      <sheetData sheetId="1901" refreshError="1"/>
      <sheetData sheetId="1902" refreshError="1"/>
      <sheetData sheetId="1903" refreshError="1"/>
      <sheetData sheetId="1904" refreshError="1"/>
      <sheetData sheetId="1905"/>
      <sheetData sheetId="1906" refreshError="1"/>
      <sheetData sheetId="1907"/>
      <sheetData sheetId="1908"/>
      <sheetData sheetId="1909">
        <row r="1">
          <cell r="B1">
            <v>0</v>
          </cell>
        </row>
      </sheetData>
      <sheetData sheetId="1910"/>
      <sheetData sheetId="1911"/>
      <sheetData sheetId="1912"/>
      <sheetData sheetId="1913"/>
      <sheetData sheetId="1914"/>
      <sheetData sheetId="1915"/>
      <sheetData sheetId="1916"/>
      <sheetData sheetId="1917"/>
      <sheetData sheetId="1918"/>
      <sheetData sheetId="1919"/>
      <sheetData sheetId="1920"/>
      <sheetData sheetId="1921"/>
      <sheetData sheetId="1922"/>
      <sheetData sheetId="1923"/>
      <sheetData sheetId="1924"/>
      <sheetData sheetId="1925"/>
      <sheetData sheetId="1926"/>
      <sheetData sheetId="1927"/>
      <sheetData sheetId="1928"/>
      <sheetData sheetId="1929"/>
      <sheetData sheetId="1930"/>
      <sheetData sheetId="1931"/>
      <sheetData sheetId="1932"/>
      <sheetData sheetId="1933"/>
      <sheetData sheetId="1934"/>
      <sheetData sheetId="1935"/>
      <sheetData sheetId="1936"/>
      <sheetData sheetId="1937"/>
      <sheetData sheetId="1938"/>
      <sheetData sheetId="1939"/>
      <sheetData sheetId="1940"/>
      <sheetData sheetId="1941"/>
      <sheetData sheetId="1942"/>
      <sheetData sheetId="1943"/>
      <sheetData sheetId="1944"/>
      <sheetData sheetId="1945"/>
      <sheetData sheetId="1946"/>
      <sheetData sheetId="1947"/>
      <sheetData sheetId="1948"/>
      <sheetData sheetId="1949"/>
      <sheetData sheetId="1950"/>
      <sheetData sheetId="1951"/>
      <sheetData sheetId="1952"/>
      <sheetData sheetId="1953"/>
      <sheetData sheetId="1954"/>
      <sheetData sheetId="1955"/>
      <sheetData sheetId="1956"/>
      <sheetData sheetId="1957"/>
      <sheetData sheetId="1958"/>
      <sheetData sheetId="1959"/>
      <sheetData sheetId="1960"/>
      <sheetData sheetId="1961"/>
      <sheetData sheetId="1962"/>
      <sheetData sheetId="1963"/>
      <sheetData sheetId="1964"/>
      <sheetData sheetId="1965"/>
      <sheetData sheetId="1966"/>
      <sheetData sheetId="1967"/>
      <sheetData sheetId="1968"/>
      <sheetData sheetId="1969"/>
      <sheetData sheetId="1970"/>
      <sheetData sheetId="1971"/>
      <sheetData sheetId="1972"/>
      <sheetData sheetId="1973"/>
      <sheetData sheetId="1974"/>
      <sheetData sheetId="1975"/>
      <sheetData sheetId="1976"/>
      <sheetData sheetId="1977"/>
      <sheetData sheetId="1978"/>
      <sheetData sheetId="1979"/>
      <sheetData sheetId="1980"/>
      <sheetData sheetId="1981"/>
      <sheetData sheetId="1982"/>
      <sheetData sheetId="1983"/>
      <sheetData sheetId="1984"/>
      <sheetData sheetId="1985"/>
      <sheetData sheetId="1986"/>
      <sheetData sheetId="1987"/>
      <sheetData sheetId="1988"/>
      <sheetData sheetId="1989"/>
      <sheetData sheetId="1990"/>
      <sheetData sheetId="1991"/>
      <sheetData sheetId="1992"/>
      <sheetData sheetId="1993"/>
      <sheetData sheetId="1994"/>
      <sheetData sheetId="1995"/>
      <sheetData sheetId="1996"/>
      <sheetData sheetId="1997"/>
      <sheetData sheetId="1998"/>
      <sheetData sheetId="1999"/>
      <sheetData sheetId="2000"/>
      <sheetData sheetId="2001"/>
      <sheetData sheetId="2002"/>
      <sheetData sheetId="2003"/>
      <sheetData sheetId="2004"/>
      <sheetData sheetId="2005"/>
      <sheetData sheetId="2006"/>
      <sheetData sheetId="2007"/>
      <sheetData sheetId="2008"/>
      <sheetData sheetId="2009"/>
      <sheetData sheetId="2010"/>
      <sheetData sheetId="2011"/>
      <sheetData sheetId="2012"/>
      <sheetData sheetId="2013"/>
      <sheetData sheetId="2014"/>
      <sheetData sheetId="2015"/>
      <sheetData sheetId="2016"/>
      <sheetData sheetId="2017"/>
      <sheetData sheetId="2018"/>
      <sheetData sheetId="2019"/>
      <sheetData sheetId="2020"/>
      <sheetData sheetId="2021"/>
      <sheetData sheetId="2022"/>
      <sheetData sheetId="2023"/>
      <sheetData sheetId="2024"/>
      <sheetData sheetId="2025"/>
      <sheetData sheetId="2026"/>
      <sheetData sheetId="2027"/>
      <sheetData sheetId="2028"/>
      <sheetData sheetId="2029"/>
      <sheetData sheetId="2030"/>
      <sheetData sheetId="2031"/>
      <sheetData sheetId="2032"/>
      <sheetData sheetId="2033"/>
      <sheetData sheetId="2034"/>
      <sheetData sheetId="2035"/>
      <sheetData sheetId="2036"/>
      <sheetData sheetId="2037"/>
      <sheetData sheetId="2038"/>
      <sheetData sheetId="2039"/>
      <sheetData sheetId="2040"/>
      <sheetData sheetId="2041"/>
      <sheetData sheetId="2042"/>
      <sheetData sheetId="2043"/>
      <sheetData sheetId="2044"/>
      <sheetData sheetId="2045"/>
      <sheetData sheetId="2046"/>
      <sheetData sheetId="2047"/>
      <sheetData sheetId="2048"/>
      <sheetData sheetId="2049"/>
      <sheetData sheetId="2050"/>
      <sheetData sheetId="2051"/>
      <sheetData sheetId="2052"/>
      <sheetData sheetId="2053"/>
      <sheetData sheetId="2054"/>
      <sheetData sheetId="2055"/>
      <sheetData sheetId="2056"/>
      <sheetData sheetId="2057"/>
      <sheetData sheetId="2058"/>
      <sheetData sheetId="2059"/>
      <sheetData sheetId="2060"/>
      <sheetData sheetId="2061"/>
      <sheetData sheetId="2062"/>
      <sheetData sheetId="2063"/>
      <sheetData sheetId="2064"/>
      <sheetData sheetId="2065"/>
      <sheetData sheetId="2066"/>
      <sheetData sheetId="2067"/>
      <sheetData sheetId="2068"/>
      <sheetData sheetId="2069"/>
      <sheetData sheetId="2070"/>
      <sheetData sheetId="2071"/>
      <sheetData sheetId="2072">
        <row r="1">
          <cell r="B1">
            <v>0</v>
          </cell>
        </row>
      </sheetData>
      <sheetData sheetId="2073"/>
      <sheetData sheetId="2074"/>
      <sheetData sheetId="2075"/>
      <sheetData sheetId="2076"/>
      <sheetData sheetId="2077"/>
      <sheetData sheetId="2078"/>
      <sheetData sheetId="2079"/>
      <sheetData sheetId="2080"/>
      <sheetData sheetId="2081"/>
      <sheetData sheetId="2082"/>
      <sheetData sheetId="2083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 refreshError="1"/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/>
      <sheetData sheetId="2114"/>
      <sheetData sheetId="2115"/>
      <sheetData sheetId="2116" refreshError="1"/>
      <sheetData sheetId="2117" refreshError="1"/>
      <sheetData sheetId="2118"/>
      <sheetData sheetId="2119" refreshError="1"/>
      <sheetData sheetId="2120" refreshError="1"/>
      <sheetData sheetId="2121" refreshError="1"/>
      <sheetData sheetId="2122"/>
      <sheetData sheetId="2123"/>
      <sheetData sheetId="2124"/>
      <sheetData sheetId="2125">
        <row r="1">
          <cell r="B1">
            <v>0</v>
          </cell>
        </row>
      </sheetData>
      <sheetData sheetId="2126">
        <row r="1">
          <cell r="B1">
            <v>0</v>
          </cell>
        </row>
      </sheetData>
      <sheetData sheetId="2127"/>
      <sheetData sheetId="2128"/>
      <sheetData sheetId="2129"/>
      <sheetData sheetId="2130"/>
      <sheetData sheetId="2131" refreshError="1"/>
      <sheetData sheetId="2132"/>
      <sheetData sheetId="2133" refreshError="1"/>
      <sheetData sheetId="2134" refreshError="1"/>
      <sheetData sheetId="2135" refreshError="1"/>
      <sheetData sheetId="2136"/>
      <sheetData sheetId="2137"/>
      <sheetData sheetId="2138"/>
      <sheetData sheetId="2139" refreshError="1"/>
      <sheetData sheetId="2140" refreshError="1"/>
      <sheetData sheetId="2141" refreshError="1"/>
      <sheetData sheetId="2142" refreshError="1"/>
      <sheetData sheetId="2143" refreshError="1"/>
      <sheetData sheetId="2144" refreshError="1"/>
      <sheetData sheetId="2145" refreshError="1"/>
      <sheetData sheetId="2146" refreshError="1"/>
      <sheetData sheetId="2147" refreshError="1"/>
      <sheetData sheetId="2148" refreshError="1"/>
      <sheetData sheetId="2149" refreshError="1"/>
      <sheetData sheetId="2150" refreshError="1"/>
      <sheetData sheetId="2151" refreshError="1"/>
      <sheetData sheetId="2152" refreshError="1"/>
      <sheetData sheetId="2153" refreshError="1"/>
      <sheetData sheetId="2154" refreshError="1"/>
      <sheetData sheetId="2155" refreshError="1"/>
      <sheetData sheetId="2156" refreshError="1"/>
      <sheetData sheetId="2157" refreshError="1"/>
      <sheetData sheetId="2158" refreshError="1"/>
      <sheetData sheetId="2159" refreshError="1"/>
      <sheetData sheetId="2160" refreshError="1"/>
      <sheetData sheetId="2161" refreshError="1"/>
      <sheetData sheetId="2162"/>
      <sheetData sheetId="2163" refreshError="1"/>
      <sheetData sheetId="2164" refreshError="1"/>
      <sheetData sheetId="2165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 &quot;П&quot;"/>
      <sheetName val="Сети &quot;РД&quot;"/>
      <sheetName val="база"/>
      <sheetName val="Коэффициенты"/>
      <sheetName val="sapactivexlhiddensheet"/>
      <sheetName val="1155"/>
      <sheetName val="см-2 шатурс сети  проект работы"/>
      <sheetName val="Сети_&quot;П&quot;"/>
      <sheetName val="Сети_&quot;РД&quot;"/>
      <sheetName val="пс(1)"/>
      <sheetName val="Сети_&quot;П&quot;1"/>
      <sheetName val="Сети_&quot;РД&quot;1"/>
      <sheetName val="Смета 7"/>
      <sheetName val="Сети_&quot;П&quot;2"/>
      <sheetName val="Сети_&quot;РД&quot;2"/>
      <sheetName val="см-2_шатурс_сети__проект_работы"/>
      <sheetName val="см3(подходы)"/>
      <sheetName val="Лист опроса"/>
      <sheetName val="см2(мост)"/>
      <sheetName val="топография"/>
      <sheetName val="исх-данные"/>
      <sheetName val="кабель"/>
      <sheetName val="7"/>
      <sheetName val="МРР-3.2.44.03-12"/>
      <sheetName val="8"/>
    </sheetNames>
    <sheetDataSet>
      <sheetData sheetId="0"/>
      <sheetData sheetId="1"/>
      <sheetData sheetId="2" refreshError="1">
        <row r="1">
          <cell r="A1" t="str">
            <v xml:space="preserve"> </v>
          </cell>
        </row>
        <row r="2">
          <cell r="A2" t="str">
            <v>ЗАО "УКС ИКС и Д"</v>
          </cell>
          <cell r="J2" t="str">
            <v>стадия П</v>
          </cell>
        </row>
        <row r="3">
          <cell r="A3" t="str">
            <v>ЗАО "Капстройпроект"</v>
          </cell>
          <cell r="J3" t="str">
            <v>стадия РД</v>
          </cell>
        </row>
        <row r="4">
          <cell r="A4" t="str">
            <v>ООО "Каналсетьпроект"</v>
          </cell>
        </row>
        <row r="5">
          <cell r="A5" t="str">
            <v>ЗАО "Гендирекция Центр"</v>
          </cell>
        </row>
        <row r="6">
          <cell r="A6" t="str">
            <v>ЗАО "ТУКС - 4"</v>
          </cell>
        </row>
        <row r="7">
          <cell r="A7" t="str">
            <v>ЗАО "ТУКС - 2"</v>
          </cell>
        </row>
        <row r="8">
          <cell r="A8" t="str">
            <v>ЗАО "ТУКС - 1"</v>
          </cell>
        </row>
        <row r="9">
          <cell r="A9" t="str">
            <v>ЗАО "ТУКС - 3"</v>
          </cell>
        </row>
        <row r="10">
          <cell r="A10" t="str">
            <v>ГУП "Моссвет"</v>
          </cell>
        </row>
        <row r="11">
          <cell r="A11" t="str">
            <v>ЗАО "Альстрой"</v>
          </cell>
        </row>
        <row r="12">
          <cell r="A12" t="str">
            <v>ООО "Архинж"</v>
          </cell>
        </row>
        <row r="13">
          <cell r="A13" t="str">
            <v>МГУП "Мосводоканал УКС ГТС"</v>
          </cell>
        </row>
        <row r="14">
          <cell r="A14" t="str">
            <v>ПУНС МГП "Мосводоканал"</v>
          </cell>
        </row>
        <row r="15">
          <cell r="A15" t="str">
            <v>ЗАО "УКС"</v>
          </cell>
        </row>
        <row r="16">
          <cell r="A16" t="str">
            <v>ЗАО "УКС объектов здравоохранения"</v>
          </cell>
        </row>
        <row r="17">
          <cell r="A17" t="str">
            <v>ООО "Зеленоградкапстрой"</v>
          </cell>
        </row>
        <row r="18">
          <cell r="A18" t="str">
            <v>ГУП МНИИП "Моспроект-4"</v>
          </cell>
        </row>
        <row r="19">
          <cell r="A19" t="str">
            <v>ЗАО "Дон-строй"</v>
          </cell>
        </row>
        <row r="20">
          <cell r="A20" t="str">
            <v>ООО "Региональная финансово-строительная компания"</v>
          </cell>
        </row>
        <row r="21">
          <cell r="A21" t="str">
            <v>ООО "ПИК Инвест"</v>
          </cell>
        </row>
        <row r="22">
          <cell r="A22" t="str">
            <v>ЗАО "Инвестстрой"</v>
          </cell>
        </row>
        <row r="23">
          <cell r="A23" t="str">
            <v>ООО  ОКС "СУ-155"</v>
          </cell>
        </row>
        <row r="24">
          <cell r="A24" t="str">
            <v>ООО "Фирма Вершина"</v>
          </cell>
        </row>
        <row r="25">
          <cell r="A25" t="str">
            <v>ООО "АПЦ "Проспроект"</v>
          </cell>
        </row>
        <row r="26">
          <cell r="A26" t="str">
            <v>ОАО "Метрогипротранс"</v>
          </cell>
        </row>
        <row r="27">
          <cell r="A27" t="str">
            <v>ООО ПСФ "КРОСТ"</v>
          </cell>
        </row>
        <row r="28">
          <cell r="A28" t="str">
            <v>УКС ГУП "Мосгаз"</v>
          </cell>
        </row>
        <row r="29">
          <cell r="A29" t="str">
            <v>ООО "Межрегиональный союз строителей"</v>
          </cell>
        </row>
        <row r="30">
          <cell r="A30" t="str">
            <v>ООО "Жилкапстрой"</v>
          </cell>
        </row>
        <row r="31">
          <cell r="A31" t="str">
            <v>ООО "ИНТЕКО"</v>
          </cell>
        </row>
        <row r="32">
          <cell r="A32" t="str">
            <v>ООО "УКС "ИНТЕКО"</v>
          </cell>
        </row>
        <row r="33">
          <cell r="A33" t="str">
            <v>ООО "Лубстрой"</v>
          </cell>
        </row>
        <row r="34">
          <cell r="A34" t="str">
            <v>ООО "ДизайнБауПроект"</v>
          </cell>
        </row>
        <row r="35">
          <cell r="A35" t="str">
            <v>ЗАО "Промос"</v>
          </cell>
        </row>
        <row r="36">
          <cell r="A36" t="str">
            <v>ЗАО "Престижный дом"</v>
          </cell>
        </row>
        <row r="37">
          <cell r="A37" t="str">
            <v>ООО "ДС Девелопмент"</v>
          </cell>
        </row>
        <row r="38">
          <cell r="A38" t="str">
            <v>ЗАО "УКС-Восток"</v>
          </cell>
        </row>
        <row r="39">
          <cell r="A39" t="str">
            <v>ООО "Независимый институт энергосбережения"</v>
          </cell>
        </row>
        <row r="40">
          <cell r="A40" t="str">
            <v>ГУП Институт "МосводоканалНИИпроект"</v>
          </cell>
        </row>
        <row r="41">
          <cell r="A41" t="str">
            <v>ООО "Региональная Управляющая Компания"</v>
          </cell>
        </row>
        <row r="42">
          <cell r="A42" t="str">
            <v>ООО "Регионстройкомплект-XXI век"</v>
          </cell>
        </row>
        <row r="43">
          <cell r="A43" t="str">
            <v>ООО "Архитектурная мастерская М-19"</v>
          </cell>
        </row>
        <row r="44">
          <cell r="A44" t="str">
            <v>ООО "Мастерская архитектора Бавыкина"</v>
          </cell>
        </row>
        <row r="45">
          <cell r="A45" t="str">
            <v>ООО "БАТ-Инжстрой"</v>
          </cell>
        </row>
        <row r="46">
          <cell r="A46" t="str">
            <v>ООО "Импульс-А"</v>
          </cell>
        </row>
        <row r="47">
          <cell r="A47" t="str">
            <v>ООО "Инжстрой Бережки"</v>
          </cell>
        </row>
        <row r="48">
          <cell r="A48" t="str">
            <v>ООО "Капстройэкология"</v>
          </cell>
        </row>
        <row r="49">
          <cell r="A49" t="str">
            <v>НПО "Космос"</v>
          </cell>
        </row>
        <row r="50">
          <cell r="A50" t="str">
            <v>ОАО "Московский бизнес инкубатор"</v>
          </cell>
        </row>
        <row r="51">
          <cell r="A51" t="str">
            <v>ЗАО "МОСОБЛ Инвест строй"</v>
          </cell>
        </row>
        <row r="52">
          <cell r="A52" t="str">
            <v>ГУП "МОСЖИЛКОМПЛЕКС"</v>
          </cell>
        </row>
        <row r="53">
          <cell r="A53" t="str">
            <v>ГУП "Моспроект-2"</v>
          </cell>
        </row>
        <row r="54">
          <cell r="A54" t="str">
            <v>ГУП "Моспроект-3"</v>
          </cell>
        </row>
        <row r="55">
          <cell r="A55" t="str">
            <v>ГУП МНИИП "Моспроект-4"</v>
          </cell>
        </row>
        <row r="56">
          <cell r="A56" t="str">
            <v>ООО фирма "Спецстрой Сервис"</v>
          </cell>
        </row>
        <row r="57">
          <cell r="A57" t="str">
            <v>ООО "Теплотехстрой проект"</v>
          </cell>
        </row>
        <row r="58">
          <cell r="A58" t="str">
            <v>ЗАО "ТУКС - 5"</v>
          </cell>
        </row>
        <row r="59">
          <cell r="A59" t="str">
            <v>ЗАО "ТУКС - 7"</v>
          </cell>
        </row>
        <row r="60">
          <cell r="A60" t="str">
            <v>ЗАО "ТУКС - 7ЮВ"</v>
          </cell>
        </row>
        <row r="61">
          <cell r="A61" t="str">
            <v>ООО "Компания регионального развития и инвестиций"</v>
          </cell>
        </row>
        <row r="62">
          <cell r="A62" t="str">
            <v>ПЭУКС МГУП "Мосводоканал"</v>
          </cell>
        </row>
        <row r="63">
          <cell r="A63" t="str">
            <v>ООО "Финпроект"</v>
          </cell>
        </row>
        <row r="64">
          <cell r="A64" t="str">
            <v>ЗАО "Кунцево-Инвест"</v>
          </cell>
        </row>
        <row r="65">
          <cell r="A65" t="str">
            <v>ОАО "ЦНИИЭП жилых и общественных зданий"</v>
          </cell>
        </row>
      </sheetData>
      <sheetData sheetId="3"/>
      <sheetData sheetId="4" refreshError="1"/>
      <sheetData sheetId="5" refreshError="1"/>
      <sheetData sheetId="6" refreshError="1"/>
      <sheetData sheetId="7"/>
      <sheetData sheetId="8"/>
      <sheetData sheetId="9" refreshError="1"/>
      <sheetData sheetId="10"/>
      <sheetData sheetId="11"/>
      <sheetData sheetId="12" refreshError="1"/>
      <sheetData sheetId="13"/>
      <sheetData sheetId="14"/>
      <sheetData sheetId="15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  <sheetName val="смета проект"/>
      <sheetName val="Коэффициенты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3-го квартала 2011 года</v>
          </cell>
        </row>
        <row r="3">
          <cell r="A3" t="str">
            <v>4-го квартала 2011 года</v>
          </cell>
        </row>
        <row r="4">
          <cell r="A4" t="str">
            <v>1-го квартала 2012 года</v>
          </cell>
        </row>
        <row r="5">
          <cell r="A5" t="str">
            <v>2-го квартала 2012 года</v>
          </cell>
        </row>
        <row r="6">
          <cell r="A6" t="str">
            <v>3-го квартала 2012 года</v>
          </cell>
        </row>
        <row r="7">
          <cell r="A7" t="str">
            <v>4-го квартала 2012 года</v>
          </cell>
        </row>
        <row r="8">
          <cell r="A8" t="str">
            <v>1-го квартала 2014 года</v>
          </cell>
        </row>
        <row r="9">
          <cell r="A9" t="str">
            <v>2-го квартала 2014 года</v>
          </cell>
        </row>
        <row r="10">
          <cell r="A10" t="str">
            <v>3-го квартала 2014 года</v>
          </cell>
        </row>
        <row r="11">
          <cell r="A11" t="str">
            <v>4-го квартала 2014 года</v>
          </cell>
        </row>
        <row r="15">
          <cell r="B15" t="str">
            <v>Светофорные объекты (АСУД)</v>
          </cell>
        </row>
        <row r="16">
          <cell r="B16" t="str">
            <v>Обустройство перекрестков (ЭТСОД)</v>
          </cell>
        </row>
        <row r="17">
          <cell r="B17" t="str">
            <v>Пешеходный переход</v>
          </cell>
        </row>
        <row r="18">
          <cell r="B18" t="str">
            <v>Т-образный перекресток</v>
          </cell>
        </row>
        <row r="19">
          <cell r="B19" t="str">
            <v>4-х сторонний перекресток</v>
          </cell>
        </row>
        <row r="20">
          <cell r="B20" t="str">
            <v>Пересечение 5-ти и более проезжих частей (площадь, бульвар и т.п.)</v>
          </cell>
        </row>
        <row r="21">
          <cell r="B21" t="str">
            <v>Управляемые дорожные знаки (УДЗ)</v>
          </cell>
        </row>
        <row r="22">
          <cell r="B22" t="str">
            <v>Динамические информационные табло (ДИТ)</v>
          </cell>
        </row>
        <row r="23">
          <cell r="B23" t="str">
            <v>Детекторы транспорта</v>
          </cell>
        </row>
        <row r="24">
          <cell r="B24" t="str">
            <v>Телевизионные камеры и комплексы фотовидефиксации</v>
          </cell>
        </row>
        <row r="26">
          <cell r="B26" t="str">
            <v>Таблица 3.2.1</v>
          </cell>
        </row>
        <row r="27">
          <cell r="B27" t="str">
            <v>Улицы и дороги местного значения</v>
          </cell>
        </row>
        <row r="28">
          <cell r="B28" t="str">
            <v>Магистральные улицы районного значения</v>
          </cell>
        </row>
        <row r="29">
          <cell r="B29" t="str">
            <v>Магистральные улицы общегородского значения II класса</v>
          </cell>
        </row>
        <row r="30">
          <cell r="B30" t="str">
            <v>Магистральные улицы общегородского значения I класса</v>
          </cell>
        </row>
        <row r="34">
          <cell r="B34" t="str">
            <v>Таблица 3.2.2</v>
          </cell>
        </row>
        <row r="35">
          <cell r="B35" t="str">
            <v xml:space="preserve">В зоне действующих линий метрополитена и транспортных сооружений (мостов, эстакад, тоннелей и т.п.), трамвайной линии или железнодорожного переезда                     
</v>
          </cell>
        </row>
        <row r="36">
          <cell r="B36" t="str">
            <v xml:space="preserve">При проектировании установки АСУД и ЭТСОД по временной схеме </v>
          </cell>
        </row>
        <row r="38">
          <cell r="B38" t="str">
            <v>Таблица 3.2.3.1</v>
          </cell>
        </row>
        <row r="39">
          <cell r="B39" t="str">
            <v>Вынос из зоны работ до 5 светофоров</v>
          </cell>
        </row>
        <row r="40">
          <cell r="B40" t="str">
            <v>Вынос из зоны работ до 5 светофоров и контроллера</v>
          </cell>
        </row>
        <row r="41">
          <cell r="B41" t="str">
            <v>Вынос из зоны работ от 6 до 12 светофоров</v>
          </cell>
        </row>
        <row r="42">
          <cell r="B42" t="str">
            <v>Вынос из зоны работ от 6 до 12 светофоров и контроллера</v>
          </cell>
        </row>
        <row r="43">
          <cell r="B43" t="str">
            <v>Вынос из зоны работ свыше 12 светофоров</v>
          </cell>
        </row>
        <row r="44">
          <cell r="B44" t="str">
            <v>Вынос из зоны работ свыше 12 светофоров и контроллера</v>
          </cell>
        </row>
        <row r="47">
          <cell r="B47" t="str">
            <v>Таблица 3.2.3.2</v>
          </cell>
        </row>
        <row r="48">
          <cell r="B48" t="str">
            <v>При количестве очередей работ на перекрестке до 3</v>
          </cell>
        </row>
        <row r="49">
          <cell r="B49" t="str">
            <v>При количестве очередей работ на перекрестке от 4 до 6</v>
          </cell>
        </row>
        <row r="50">
          <cell r="B50" t="str">
            <v>При количестве очередей работ на перекрестке от 7 до 10</v>
          </cell>
        </row>
        <row r="51">
          <cell r="B51" t="str">
            <v>При количестве очередей работ на перекрестке от 11 до 15-ти</v>
          </cell>
        </row>
        <row r="54">
          <cell r="B54" t="str">
            <v>Коэффициент 
стадия «ПД+РД»</v>
          </cell>
        </row>
        <row r="55">
          <cell r="B55" t="str">
            <v>Коэффициент 
стадия «П»</v>
          </cell>
        </row>
        <row r="56">
          <cell r="B56" t="str">
            <v>Коэффициент 
стадия «Р»</v>
          </cell>
        </row>
      </sheetData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  <sheetName val="исх дан"/>
      <sheetName val="топография"/>
      <sheetName val="ТЭПы ПЗ"/>
      <sheetName val="исх-данные"/>
      <sheetName val="исх_данные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2">
          <cell r="A2" t="str">
            <v>3-го квартала 2011 года</v>
          </cell>
        </row>
        <row r="3">
          <cell r="A3" t="str">
            <v>4-го квартала 2011 года</v>
          </cell>
        </row>
        <row r="4">
          <cell r="A4" t="str">
            <v>1-го квартала 2012 года</v>
          </cell>
        </row>
        <row r="5">
          <cell r="A5" t="str">
            <v>2-го квартала 2012 года</v>
          </cell>
        </row>
        <row r="6">
          <cell r="A6" t="str">
            <v>3-го квартала 2012 года</v>
          </cell>
        </row>
        <row r="7">
          <cell r="A7" t="str">
            <v>4-го квартала 2012 года</v>
          </cell>
        </row>
        <row r="8">
          <cell r="A8" t="str">
            <v>1-го квартала 2014 года</v>
          </cell>
        </row>
        <row r="9">
          <cell r="A9" t="str">
            <v>2-го квартала 2014 года</v>
          </cell>
        </row>
        <row r="10">
          <cell r="A10" t="str">
            <v>3-го квартала 2014 года</v>
          </cell>
        </row>
        <row r="11">
          <cell r="A11" t="str">
            <v>4-го квартала 2014 года</v>
          </cell>
        </row>
        <row r="47">
          <cell r="B47" t="str">
            <v>Таблица 3.2.3.2</v>
          </cell>
        </row>
        <row r="48">
          <cell r="B48" t="str">
            <v>При количестве очередей работ на перекрестке до 3</v>
          </cell>
        </row>
        <row r="49">
          <cell r="B49" t="str">
            <v>При количестве очередей работ на перекрестке от 4 до 6</v>
          </cell>
        </row>
        <row r="50">
          <cell r="B50" t="str">
            <v>При количестве очередей работ на перекрестке от 7 до 10</v>
          </cell>
        </row>
        <row r="51">
          <cell r="B51" t="str">
            <v>При количестве очередей работ на перекрестке от 11 до 15-ти</v>
          </cell>
        </row>
      </sheetData>
      <sheetData sheetId="6" refreshError="1"/>
      <sheetData sheetId="7"/>
      <sheetData sheetId="8"/>
      <sheetData sheetId="9" refreshError="1"/>
      <sheetData sheetId="10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ж.обустр-во"/>
      <sheetName val="Сети, площ. строит ст.П"/>
      <sheetName val="Дороги ст. РД"/>
      <sheetName val="Сети, площ. строит ст.РД"/>
      <sheetName val="доп. работы"/>
      <sheetName val="база"/>
      <sheetName val="Коэффициенты"/>
      <sheetName val="пдр ооо &quot;юкос фбц&quot;"/>
      <sheetName val="lim"/>
      <sheetName val="исх-данные"/>
      <sheetName val="sapactivexlhiddensheet"/>
      <sheetName val="Инж_обустр-во"/>
      <sheetName val="Сети,_площ__строит_ст_П"/>
      <sheetName val="Дороги_ст__РД"/>
      <sheetName val="Сети,_площ__строит_ст_РД"/>
      <sheetName val="доп__работы"/>
      <sheetName val="Инж_обустр-во1"/>
      <sheetName val="Сети,_площ__строит_ст_П1"/>
      <sheetName val="Дороги_ст__РД1"/>
      <sheetName val="Сети,_площ__строит_ст_РД1"/>
      <sheetName val="доп__работы1"/>
      <sheetName val="Инж_обустр-во2"/>
      <sheetName val="Сети,_площ__строит_ст_П2"/>
      <sheetName val="Дороги_ст__РД2"/>
      <sheetName val="Сети,_площ__строит_ст_РД2"/>
      <sheetName val="доп__работы2"/>
      <sheetName val="пдр_ооо_&quot;юкос_фбц&quot;"/>
      <sheetName val="исх_данные"/>
      <sheetName val="пдр_ооо_&quot;юкос_фбц&quot;1"/>
      <sheetName val="шкаф"/>
      <sheetName val="Расчет курса"/>
      <sheetName val="коэфф1."/>
      <sheetName val="прайс лист"/>
      <sheetName val="Коэф"/>
      <sheetName val="Инж_обустр-во3"/>
      <sheetName val="Сети,_площ__строит_ст_П3"/>
      <sheetName val="Дороги_ст__РД3"/>
      <sheetName val="Сети,_площ__строит_ст_РД3"/>
      <sheetName val="доп__работы3"/>
      <sheetName val="пдр_ооо_&quot;юкос_фбц&quot;2"/>
      <sheetName val="ОДД (стр-во+экспл.)"/>
      <sheetName val="Лист1"/>
      <sheetName val="топография"/>
      <sheetName val="исх дан"/>
      <sheetName val="Данные"/>
      <sheetName val="Вспомогательный"/>
      <sheetName val="ф"/>
      <sheetName val="к.с.м."/>
      <sheetName val="Смета"/>
      <sheetName val="коэф."/>
      <sheetName val="ПРОЦЕНТЫ"/>
      <sheetName val="мсн"/>
      <sheetName val="К"/>
      <sheetName val="Структура МРР"/>
      <sheetName val="смета проект"/>
    </sheetNames>
    <sheetDataSet>
      <sheetData sheetId="0">
        <row r="2">
          <cell r="L2" t="str">
            <v>Коэффициент генпроектирования Кг</v>
          </cell>
        </row>
      </sheetData>
      <sheetData sheetId="1">
        <row r="2">
          <cell r="L2" t="str">
            <v>Коэффициент генпроектирования Кг</v>
          </cell>
        </row>
      </sheetData>
      <sheetData sheetId="2">
        <row r="2">
          <cell r="L2" t="str">
            <v>Коэффициент генпроектирования Кг</v>
          </cell>
        </row>
      </sheetData>
      <sheetData sheetId="3">
        <row r="2">
          <cell r="L2" t="str">
            <v>Коэффициент генпроектирования Кг</v>
          </cell>
        </row>
      </sheetData>
      <sheetData sheetId="4">
        <row r="2">
          <cell r="L2" t="str">
            <v>Коэффициент генпроектирования Кг</v>
          </cell>
        </row>
      </sheetData>
      <sheetData sheetId="5" refreshError="1">
        <row r="2">
          <cell r="L2" t="str">
            <v>Коэффициент генпроектирования Кг</v>
          </cell>
        </row>
        <row r="3">
          <cell r="L3" t="str">
            <v>Коэффициент, учитывающий только корректировку в связи с изменением ГОСТа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>
        <row r="2">
          <cell r="L2" t="str">
            <v>Коэффициент генпроектирования Кг</v>
          </cell>
        </row>
      </sheetData>
      <sheetData sheetId="12">
        <row r="2">
          <cell r="L2" t="str">
            <v>Коэффициент генпроектирования Кг</v>
          </cell>
        </row>
      </sheetData>
      <sheetData sheetId="13">
        <row r="2">
          <cell r="L2" t="str">
            <v>Коэффициент генпроектирования Кг</v>
          </cell>
        </row>
      </sheetData>
      <sheetData sheetId="14">
        <row r="2">
          <cell r="L2" t="str">
            <v>Коэффициент генпроектирования Кг</v>
          </cell>
        </row>
      </sheetData>
      <sheetData sheetId="15">
        <row r="2">
          <cell r="L2" t="str">
            <v>Коэффициент генпроектирования Кг</v>
          </cell>
        </row>
      </sheetData>
      <sheetData sheetId="16">
        <row r="2">
          <cell r="L2" t="str">
            <v>Коэффициент генпроектирования Кг</v>
          </cell>
        </row>
      </sheetData>
      <sheetData sheetId="17">
        <row r="2">
          <cell r="L2" t="str">
            <v>Коэффициент генпроектирования Кг</v>
          </cell>
        </row>
      </sheetData>
      <sheetData sheetId="18">
        <row r="2">
          <cell r="L2" t="str">
            <v>Коэффициент генпроектирования Кг</v>
          </cell>
        </row>
      </sheetData>
      <sheetData sheetId="19">
        <row r="2">
          <cell r="L2" t="str">
            <v>Коэффициент генпроектирования Кг</v>
          </cell>
        </row>
      </sheetData>
      <sheetData sheetId="20">
        <row r="2">
          <cell r="L2" t="str">
            <v>Коэффициент генпроектирования Кг</v>
          </cell>
        </row>
      </sheetData>
      <sheetData sheetId="21">
        <row r="2">
          <cell r="L2" t="str">
            <v>Коэффициент генпроектирования Кг</v>
          </cell>
        </row>
      </sheetData>
      <sheetData sheetId="22">
        <row r="2">
          <cell r="L2" t="str">
            <v>Коэффициент генпроектирования Кг</v>
          </cell>
        </row>
      </sheetData>
      <sheetData sheetId="23">
        <row r="2">
          <cell r="L2" t="str">
            <v>Коэффициент генпроектирования Кг</v>
          </cell>
        </row>
      </sheetData>
      <sheetData sheetId="24">
        <row r="2">
          <cell r="L2" t="str">
            <v>Коэффициент генпроектирования Кг</v>
          </cell>
        </row>
      </sheetData>
      <sheetData sheetId="25">
        <row r="2">
          <cell r="L2" t="str">
            <v>Коэффициент генпроектирования Кг</v>
          </cell>
        </row>
      </sheetData>
      <sheetData sheetId="26">
        <row r="2">
          <cell r="L2" t="str">
            <v>Коэффициент генпроектирования Кг</v>
          </cell>
        </row>
      </sheetData>
      <sheetData sheetId="27" refreshError="1"/>
      <sheetData sheetId="28">
        <row r="2">
          <cell r="L2" t="str">
            <v>Коэффициент генпроектирования Кг</v>
          </cell>
        </row>
      </sheetData>
      <sheetData sheetId="29">
        <row r="2">
          <cell r="L2" t="str">
            <v>Коэффициент генпроектирования Кг</v>
          </cell>
        </row>
      </sheetData>
      <sheetData sheetId="30"/>
      <sheetData sheetId="31"/>
      <sheetData sheetId="32"/>
      <sheetData sheetId="33" refreshError="1"/>
      <sheetData sheetId="34"/>
      <sheetData sheetId="35">
        <row r="2">
          <cell r="L2" t="str">
            <v>Коэффициент генпроектирования Кг</v>
          </cell>
        </row>
      </sheetData>
      <sheetData sheetId="36"/>
      <sheetData sheetId="37"/>
      <sheetData sheetId="38"/>
      <sheetData sheetId="39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ж.обустр-во"/>
      <sheetName val="Сети, площ. строит ст.П"/>
      <sheetName val="Дороги ст. РД"/>
      <sheetName val="Сети, площ. строит ст.РД"/>
      <sheetName val="доп. работы"/>
      <sheetName val="база"/>
      <sheetName val="Коэффициенты"/>
      <sheetName val="исх-данные"/>
      <sheetName val="sapactivexlhiddensheet"/>
      <sheetName val="пдр ооо &quot;юкос фбц&quot;"/>
      <sheetName val="lim"/>
      <sheetName val="исх_данные"/>
      <sheetName val="Инж_обустр-во"/>
      <sheetName val="Сети,_площ__строит_ст_П"/>
      <sheetName val="Дороги_ст__РД"/>
      <sheetName val="Сети,_площ__строит_ст_РД"/>
      <sheetName val="доп__работы"/>
      <sheetName val="Инж_обустр-во1"/>
      <sheetName val="Сети,_площ__строит_ст_П1"/>
      <sheetName val="Дороги_ст__РД1"/>
      <sheetName val="Сети,_площ__строит_ст_РД1"/>
      <sheetName val="доп__работы1"/>
      <sheetName val="Инж_обустр-во2"/>
      <sheetName val="Сети,_площ__строит_ст_П2"/>
      <sheetName val="Дороги_ст__РД2"/>
      <sheetName val="Сети,_площ__строит_ст_РД2"/>
      <sheetName val="доп__работы2"/>
      <sheetName val="пдр_ооо_&quot;юкос_фбц&quot;"/>
      <sheetName val="шкаф"/>
      <sheetName val="Расчет курса"/>
      <sheetName val="коэфф1."/>
      <sheetName val="прайс лист"/>
      <sheetName val="пдр_ооо_&quot;юкос_фбц&quot;1"/>
      <sheetName val="Инж_обустр-во3"/>
      <sheetName val="Сети,_площ__строит_ст_П3"/>
      <sheetName val="Дороги_ст__РД3"/>
      <sheetName val="Сети,_площ__строит_ст_РД3"/>
      <sheetName val="доп__работы3"/>
      <sheetName val="пдр_ооо_&quot;юкос_фбц&quot;2"/>
      <sheetName val="Коэф"/>
      <sheetName val="ОДД (стр-во+экспл.)"/>
      <sheetName val="Лист1"/>
      <sheetName val="Данные"/>
      <sheetName val="исх дан"/>
      <sheetName val="топография"/>
      <sheetName val="Смета"/>
      <sheetName val="Вспомогательный"/>
      <sheetName val="ф"/>
      <sheetName val="к.с.м."/>
      <sheetName val="ПРОЦЕНТЫ"/>
      <sheetName val="коэф."/>
      <sheetName val="Структура МРР"/>
      <sheetName val="мсн"/>
      <sheetName val="К"/>
      <sheetName val="смета проект"/>
    </sheetNames>
    <sheetDataSet>
      <sheetData sheetId="0">
        <row r="2">
          <cell r="L2" t="str">
            <v>Коэффициент генпроектирования Кг</v>
          </cell>
        </row>
      </sheetData>
      <sheetData sheetId="1">
        <row r="2">
          <cell r="L2" t="str">
            <v>Коэффициент генпроектирования Кг</v>
          </cell>
        </row>
      </sheetData>
      <sheetData sheetId="2">
        <row r="2">
          <cell r="L2" t="str">
            <v>Коэффициент генпроектирования Кг</v>
          </cell>
        </row>
      </sheetData>
      <sheetData sheetId="3">
        <row r="2">
          <cell r="L2" t="str">
            <v>Коэффициент генпроектирования Кг</v>
          </cell>
        </row>
      </sheetData>
      <sheetData sheetId="4">
        <row r="2">
          <cell r="L2" t="str">
            <v>Коэффициент генпроектирования Кг</v>
          </cell>
        </row>
      </sheetData>
      <sheetData sheetId="5" refreshError="1">
        <row r="2">
          <cell r="L2" t="str">
            <v>Коэффициент генпроектирования Кг</v>
          </cell>
        </row>
        <row r="3">
          <cell r="L3" t="str">
            <v>Коэффициент, учитывающий только корректировку в связи с изменением ГОСТа</v>
          </cell>
        </row>
      </sheetData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L2" t="str">
            <v>Коэффициент генпроектирования Кг</v>
          </cell>
        </row>
      </sheetData>
      <sheetData sheetId="13">
        <row r="2">
          <cell r="L2" t="str">
            <v>Коэффициент генпроектирования Кг</v>
          </cell>
        </row>
      </sheetData>
      <sheetData sheetId="14">
        <row r="2">
          <cell r="L2" t="str">
            <v>Коэффициент генпроектирования Кг</v>
          </cell>
        </row>
      </sheetData>
      <sheetData sheetId="15">
        <row r="2">
          <cell r="L2" t="str">
            <v>Коэффициент генпроектирования Кг</v>
          </cell>
        </row>
      </sheetData>
      <sheetData sheetId="16">
        <row r="2">
          <cell r="L2" t="str">
            <v>Коэффициент генпроектирования Кг</v>
          </cell>
        </row>
      </sheetData>
      <sheetData sheetId="17">
        <row r="2">
          <cell r="L2" t="str">
            <v>Коэффициент генпроектирования Кг</v>
          </cell>
        </row>
      </sheetData>
      <sheetData sheetId="18">
        <row r="2">
          <cell r="L2" t="str">
            <v>Коэффициент генпроектирования Кг</v>
          </cell>
        </row>
      </sheetData>
      <sheetData sheetId="19">
        <row r="2">
          <cell r="L2" t="str">
            <v>Коэффициент генпроектирования Кг</v>
          </cell>
        </row>
      </sheetData>
      <sheetData sheetId="20">
        <row r="2">
          <cell r="L2" t="str">
            <v>Коэффициент генпроектирования Кг</v>
          </cell>
        </row>
      </sheetData>
      <sheetData sheetId="21">
        <row r="2">
          <cell r="L2" t="str">
            <v>Коэффициент генпроектирования Кг</v>
          </cell>
        </row>
      </sheetData>
      <sheetData sheetId="22">
        <row r="2">
          <cell r="L2" t="str">
            <v>Коэффициент генпроектирования Кг</v>
          </cell>
        </row>
      </sheetData>
      <sheetData sheetId="23">
        <row r="2">
          <cell r="L2" t="str">
            <v>Коэффициент генпроектирования Кг</v>
          </cell>
        </row>
      </sheetData>
      <sheetData sheetId="24">
        <row r="2">
          <cell r="L2" t="str">
            <v>Коэффициент генпроектирования Кг</v>
          </cell>
        </row>
      </sheetData>
      <sheetData sheetId="25">
        <row r="2">
          <cell r="L2" t="str">
            <v>Коэффициент генпроектирования Кг</v>
          </cell>
        </row>
      </sheetData>
      <sheetData sheetId="26">
        <row r="2">
          <cell r="L2" t="str">
            <v>Коэффициент генпроектирования Кг</v>
          </cell>
        </row>
      </sheetData>
      <sheetData sheetId="27">
        <row r="2">
          <cell r="L2" t="str">
            <v>Коэффициент генпроектирования Кг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>
        <row r="2">
          <cell r="L2" t="str">
            <v>Коэффициент генпроектирования Кг</v>
          </cell>
        </row>
      </sheetData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анные для расчёта сметы"/>
      <sheetName val="Смета рекультивация"/>
      <sheetName val="Смета терзем"/>
      <sheetName val="свод1"/>
      <sheetName val="Лист опроса"/>
      <sheetName val="шаблон_дц_апк"/>
      <sheetName val="Дог_ра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 &quot;П&quot;"/>
      <sheetName val="Сети &quot;РД&quot; "/>
      <sheetName val="база"/>
      <sheetName val="Коэффициенты"/>
      <sheetName val="Сети_&quot;П&quot;"/>
      <sheetName val="Сети_&quot;РД&quot;_"/>
      <sheetName val="5131-09 Рублёво-Архангельское с"/>
      <sheetName val="Сети_&quot;П&quot;1"/>
      <sheetName val="Сети_&quot;РД&quot;_1"/>
      <sheetName val="Сети_&quot;П&quot;2"/>
      <sheetName val="Сети_&quot;РД&quot;_2"/>
      <sheetName val="См 1 наруж.водопровод"/>
      <sheetName val="смета"/>
      <sheetName val="топография"/>
    </sheetNames>
    <sheetDataSet>
      <sheetData sheetId="0"/>
      <sheetData sheetId="1"/>
      <sheetData sheetId="2" refreshError="1">
        <row r="1">
          <cell r="E1" t="str">
            <v xml:space="preserve"> </v>
          </cell>
        </row>
        <row r="2">
          <cell r="E2" t="str">
            <v>Чукин А.Н.</v>
          </cell>
          <cell r="G2" t="str">
            <v>Исполнительная смета</v>
          </cell>
        </row>
        <row r="3">
          <cell r="E3" t="str">
            <v>Котов А.В.</v>
          </cell>
          <cell r="G3" t="str">
            <v>Cмета</v>
          </cell>
        </row>
        <row r="4">
          <cell r="E4" t="str">
            <v>Батурина Л.В.</v>
          </cell>
          <cell r="G4" t="str">
            <v>Исполнительная смета № 1</v>
          </cell>
        </row>
        <row r="5">
          <cell r="E5" t="str">
            <v>Житкова Т.Н.</v>
          </cell>
          <cell r="G5" t="str">
            <v>Cмета № 1</v>
          </cell>
        </row>
        <row r="6">
          <cell r="E6" t="str">
            <v>Дубинин И.М.</v>
          </cell>
          <cell r="G6" t="str">
            <v>Исполнительная смета № 2</v>
          </cell>
        </row>
        <row r="7">
          <cell r="E7" t="str">
            <v>Добров А.В.</v>
          </cell>
          <cell r="G7" t="str">
            <v>Cмета № 2</v>
          </cell>
        </row>
        <row r="8">
          <cell r="E8" t="str">
            <v>Чернов С.Л.</v>
          </cell>
          <cell r="G8" t="str">
            <v>Исполнительная смета № 3</v>
          </cell>
        </row>
        <row r="9">
          <cell r="E9" t="str">
            <v>Быковский А.Н.</v>
          </cell>
          <cell r="G9" t="str">
            <v>Cмета № 3</v>
          </cell>
        </row>
        <row r="10">
          <cell r="E10" t="str">
            <v>Марова А.Ю.</v>
          </cell>
        </row>
        <row r="11">
          <cell r="E11" t="str">
            <v>Морозов Д.В.</v>
          </cell>
        </row>
        <row r="13">
          <cell r="E13" t="str">
            <v>Богомолов А.Ю.</v>
          </cell>
        </row>
        <row r="14">
          <cell r="E14" t="str">
            <v>Севостьянов А.Н.</v>
          </cell>
        </row>
        <row r="15">
          <cell r="E15" t="str">
            <v>Моськин В.А.</v>
          </cell>
        </row>
        <row r="16">
          <cell r="E16" t="str">
            <v>Лысов А.Е.</v>
          </cell>
        </row>
      </sheetData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Лист1"/>
      <sheetName val="Обновление"/>
      <sheetName val="Цена"/>
      <sheetName val="Product"/>
      <sheetName val="эл_химз_"/>
      <sheetName val="геология_"/>
      <sheetName val="Смета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топо"/>
      <sheetName val="6_14"/>
      <sheetName val="6_3_1"/>
      <sheetName val="6_20"/>
      <sheetName val="6_4_1"/>
      <sheetName val="6_11_1__сторонние"/>
      <sheetName val="8_14_КР_(списание)ОПСТИКР"/>
      <sheetName val="Данные для расчёта сметы"/>
      <sheetName val="Summary"/>
      <sheetName val="ЭХЗ"/>
      <sheetName val="РасчетКомандир1"/>
      <sheetName val="РасчетКомандир2"/>
      <sheetName val="Коэфф"/>
      <sheetName val="Смета2 проект. раб."/>
      <sheetName val="Зап-3- СЦБ"/>
      <sheetName val="График"/>
      <sheetName val="Кредиты"/>
      <sheetName val="свод 2"/>
      <sheetName val="Счет-Фактура"/>
      <sheetName val="Суточная"/>
      <sheetName val="ПДР"/>
      <sheetName val="вариант"/>
      <sheetName val="Табл38-7"/>
      <sheetName val="СС"/>
      <sheetName val="Смета 1"/>
      <sheetName val="РП"/>
      <sheetName val="данные"/>
      <sheetName val="Баланс"/>
      <sheetName val="СМЕТА проект"/>
      <sheetName val="Production and Spend"/>
      <sheetName val="DATA"/>
      <sheetName val="Списки"/>
      <sheetName val="6.14_КР"/>
      <sheetName val="см8"/>
      <sheetName val="Прилож"/>
      <sheetName val="Пример расчета"/>
      <sheetName val="все"/>
      <sheetName val="информация"/>
      <sheetName val="СметаСводная Рыб"/>
      <sheetName val="Нормы"/>
      <sheetName val="13.1"/>
      <sheetName val="Текущие цены"/>
      <sheetName val="рабочий"/>
      <sheetName val="окраска"/>
      <sheetName val="отчет эл_эн  2000"/>
      <sheetName val="к.84-к.83"/>
      <sheetName val="Коэфф1."/>
      <sheetName val="Смета2_проект__раб_"/>
      <sheetName val="Зап-3-_СЦБ"/>
      <sheetName val="свод_2"/>
      <sheetName val="Данные_для_расчёта_сметы"/>
      <sheetName val="Смета_1"/>
      <sheetName val="sapactivexlhiddensheet"/>
      <sheetName val="OCK1"/>
      <sheetName val="Шкаф"/>
      <sheetName val="Прайс лист"/>
      <sheetName val="1.3"/>
      <sheetName val="ИГ1"/>
      <sheetName val="К.рын"/>
      <sheetName val="Сводная смета"/>
      <sheetName val="Землеотвод"/>
      <sheetName val="шаблон"/>
      <sheetName val="РС "/>
      <sheetName val="свод 3"/>
      <sheetName val="См 1 наруж.водопровод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вод"/>
      <sheetName val="сводная"/>
      <sheetName val="2002(v2)"/>
      <sheetName val="справ.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13_1"/>
      <sheetName val="Пример_расчета"/>
      <sheetName val="СметаСводная_Рыб"/>
      <sheetName val="справка"/>
      <sheetName val="суб.подряд"/>
      <sheetName val="ПСБ - ОЭ"/>
      <sheetName val="1"/>
      <sheetName val="Пояснение "/>
      <sheetName val="93-110"/>
      <sheetName val="list"/>
      <sheetName val="Разработка проекта"/>
      <sheetName val="КП НовоКов"/>
      <sheetName val="ПДР ООО &quot;Юкос ФБЦ&quot;"/>
      <sheetName val="Прибыль опл"/>
      <sheetName val="сохранить"/>
      <sheetName val="3.1"/>
      <sheetName val="Коммерческие расходы"/>
      <sheetName val="исходные данные"/>
      <sheetName val="расчетные таблицы"/>
      <sheetName val="Лист опроса"/>
      <sheetName val="5ОборРабМест(HP)"/>
      <sheetName val="СметаСводная Колпино"/>
      <sheetName val="HP и оргтехника"/>
      <sheetName val="Лист2"/>
      <sheetName val="справ_"/>
      <sheetName val="оборудован"/>
      <sheetName val="СметаСводная снег"/>
      <sheetName val="СметаСводная"/>
      <sheetName val="СметаСводная павильон"/>
      <sheetName val="Перечень ИУ"/>
      <sheetName val="Упр"/>
      <sheetName val="НМА"/>
      <sheetName val="оператор"/>
      <sheetName val="исх_данные"/>
      <sheetName val="ст ГТМ"/>
      <sheetName val="2002_v2_"/>
      <sheetName val="свод1"/>
      <sheetName val="таблица руководству"/>
      <sheetName val="Суточная добыча за неделю"/>
      <sheetName val="Хаттон 90.90 Femco"/>
      <sheetName val="ИД1"/>
      <sheetName val="Таблица 4 АСУТП"/>
      <sheetName val="Смета 5.2. Кусты25,29,31,65"/>
      <sheetName val="свод общ"/>
      <sheetName val="изыскания 2"/>
      <sheetName val="мсн"/>
      <sheetName val="КП к ГК"/>
      <sheetName val="Calc"/>
      <sheetName val="ID"/>
      <sheetName val="История"/>
      <sheetName val="Р1"/>
      <sheetName val="Параметры_i"/>
      <sheetName val="Таблица 2"/>
      <sheetName val="Input"/>
      <sheetName val="Calculation"/>
      <sheetName val="RSOILBAL"/>
      <sheetName val="смета 2 проект. работы"/>
      <sheetName val="4сд"/>
      <sheetName val="2сд"/>
      <sheetName val="7сд"/>
      <sheetName val="MAIN_PARAMETERS"/>
      <sheetName val="Амур ДОН"/>
      <sheetName val="total"/>
      <sheetName val="Комплектация"/>
      <sheetName val="трубы"/>
      <sheetName val="СМР"/>
      <sheetName val="дороги"/>
      <sheetName val="Ачинский НПЗ"/>
      <sheetName val="ИД"/>
      <sheetName val="СС замеч с ответами"/>
      <sheetName val="начало"/>
      <sheetName val="Main"/>
      <sheetName val="УП _2004"/>
      <sheetName val="в работу"/>
      <sheetName val="1ПС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Спецификация"/>
      <sheetName val="Константы и результаты"/>
      <sheetName val="Лизинг"/>
      <sheetName val="расчет №3"/>
      <sheetName val="20_Кредиты краткосрочные"/>
      <sheetName val="№5 СУБ Инж защ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3.1 ТХ"/>
      <sheetName val="ЗП_ЮНГ"/>
      <sheetName val="3.5"/>
      <sheetName val="См3 СЦБ-зап"/>
      <sheetName val="Смета 2"/>
      <sheetName val="Январь"/>
      <sheetName val="ИДвалка"/>
      <sheetName val="СметаСводная 1 оч"/>
      <sheetName val="Итог"/>
      <sheetName val="Вспомогательный"/>
      <sheetName val="Перечень Заказчиков"/>
      <sheetName val="Капитальные затраты"/>
      <sheetName val="Opex personnel (Term facs)"/>
      <sheetName val="КП (2)"/>
      <sheetName val="2.2 "/>
      <sheetName val="ПОДПИСИ"/>
      <sheetName val="РАСЧЕТ"/>
      <sheetName val="Бюджет"/>
      <sheetName val="Norm"/>
      <sheetName val="Текущие_цены"/>
      <sheetName val="отчет_эл_эн__2000"/>
      <sheetName val="к_84-к_83"/>
      <sheetName val="6.3"/>
      <sheetName val="6.7"/>
      <sheetName val="6.3.1.3"/>
      <sheetName val="Коэфф1_"/>
      <sheetName val="Прайс_лист"/>
      <sheetName val="См_1_наруж_водопровод"/>
      <sheetName val="Разработка_проекта"/>
      <sheetName val="КП_НовоКов"/>
      <sheetName val="СметаСводная_1_оч"/>
      <sheetName val="Переменные и константы"/>
      <sheetName val="пятилетка"/>
      <sheetName val="мониторинг"/>
      <sheetName val="свод (2)"/>
      <sheetName val="Калплан ОИ2 Макм крестики"/>
      <sheetName val="Св. смета"/>
      <sheetName val="РБС ИЗМ1"/>
      <sheetName val="кп ГК"/>
      <sheetName val="Справочные данные"/>
      <sheetName val="Б.Сатка"/>
      <sheetName val="РН-ПНГ"/>
      <sheetName val="влад-таблица"/>
      <sheetName val="2002(v1)"/>
      <sheetName val="Подрядчики"/>
      <sheetName val="мат"/>
      <sheetName val="суб_подряд"/>
      <sheetName val="ПСБ_-_ОЭ"/>
      <sheetName val="D"/>
      <sheetName val="4"/>
      <sheetName val="смета СИД"/>
      <sheetName val="часы"/>
      <sheetName val="ресурсная вед."/>
      <sheetName val="р.Волхов"/>
      <sheetName val="Калплан Кра"/>
      <sheetName val="Материалы"/>
      <sheetName val="6.11 новый"/>
      <sheetName val="Хар_"/>
      <sheetName val="С1_"/>
      <sheetName val="СтрЗапасов (2)"/>
      <sheetName val="Lim"/>
      <sheetName val="Справочник"/>
      <sheetName val="PwC Copies from old models --&gt;&gt;"/>
      <sheetName val="Справочники"/>
      <sheetName val="Journals"/>
      <sheetName val="ц_1991"/>
      <sheetName val="rvldmrv"/>
      <sheetName val="Сравнение ДПН факт 06-07"/>
      <sheetName val="Параметры"/>
      <sheetName val="трансформация1"/>
      <sheetName val="НМ расчеты"/>
      <sheetName val="Names"/>
      <sheetName val="breakdown"/>
      <sheetName val="Destination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НГХК"/>
      <sheetName val="КП к снег Рыбинская"/>
      <sheetName val="EKDEB90"/>
      <sheetName val="Коэф КВ"/>
      <sheetName val="К"/>
      <sheetName val="Смета терзем"/>
      <sheetName val="Кал.план Жукова даты - не надо"/>
      <sheetName val="кп"/>
      <sheetName val="матер."/>
      <sheetName val="КП Прим (3)"/>
      <sheetName val="Лист3"/>
      <sheetName val="АЧ"/>
      <sheetName val="кп (3)"/>
      <sheetName val="СП"/>
      <sheetName val="фонтан разбитый2"/>
      <sheetName val="накладная"/>
      <sheetName val="Акт"/>
      <sheetName val="Баланс (Ф1)"/>
      <sheetName val="Смета-Т"/>
      <sheetName val=""/>
      <sheetName val="Смета 3 Гидролог"/>
      <sheetName val="Записка СЦБ"/>
      <sheetName val="геолог"/>
      <sheetName val="SakhNIPI5"/>
      <sheetName val="ПИР"/>
      <sheetName val="Общая часть"/>
      <sheetName val="Табл.5"/>
      <sheetName val="Табл.2"/>
      <sheetName val="Исх.данные"/>
      <sheetName val="ВКЕ"/>
      <sheetName val="Additives"/>
      <sheetName val="Ryazan"/>
      <sheetName val="Assumpt"/>
      <sheetName val="Control"/>
      <sheetName val="См №3 ОПР"/>
      <sheetName val="см.№6 АВЗУ и ГПЗУ"/>
      <sheetName val="Геофизика"/>
      <sheetName val="Геодезия"/>
      <sheetName val="Экология1"/>
      <sheetName val="АУП"/>
      <sheetName val="CENTR"/>
      <sheetName val="Input Assumptions"/>
      <sheetName val="DMTR_BP_03"/>
      <sheetName val="см №1.1 Геодезические работы "/>
      <sheetName val="см №1.4 Экология "/>
      <sheetName val="АСУ ТП 1 этап ПД"/>
      <sheetName val="Расчет курса"/>
      <sheetName val="XLR_NoRangeSheet"/>
      <sheetName val="НЕДЕЛИ"/>
      <sheetName val="GD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№1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8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МЕТА_проект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Восстановл_Лист17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выборка на22 июня"/>
      <sheetName val="HP_и_оргтехника"/>
      <sheetName val="Лист_опроса"/>
      <sheetName val="ОПС"/>
      <sheetName val="СметаСводная_снег"/>
      <sheetName val="Хаттон_90_90_Femco"/>
      <sheetName val="1155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37"/>
      <sheetName val="Объемы работ по ПВ"/>
      <sheetName val="16"/>
      <sheetName val="Коэф"/>
      <sheetName val="Таблица 5"/>
      <sheetName val="Таблица 3"/>
      <sheetName val="1.401.2"/>
      <sheetName val="Source lists"/>
      <sheetName val="PO Data"/>
      <sheetName val="Rub"/>
      <sheetName val="свод_ИИР"/>
      <sheetName val="Сводная "/>
      <sheetName val="7.ТХ Сети (кор)"/>
      <sheetName val="Tier 311208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М_1"/>
      <sheetName val="Акт выбора"/>
      <sheetName val="ПД"/>
      <sheetName val="См.№7 Эл."/>
      <sheetName val="См.№8 Пож."/>
      <sheetName val="См.№3 ВиК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.3_АСУ"/>
      <sheetName val="Полигон - ИЭИ "/>
      <sheetName val="Ком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лч и кам"/>
      <sheetName val="Объем работ"/>
      <sheetName val="MararashAA"/>
      <sheetName val="ПРОЦЕНТЫ"/>
      <sheetName val="АСУ-линия-1"/>
      <sheetName val="ТЗ АСУ-1"/>
      <sheetName val="Виды работ АСО"/>
      <sheetName val="таблица_руко_x0019__x0015_ _x0003__x000c__x0011__x0011_"/>
      <sheetName val="2 Геология"/>
      <sheetName val="ИД СМР"/>
      <sheetName val="ФОТ для смет"/>
      <sheetName val="ЛС_РЕС"/>
      <sheetName val="Норм"/>
      <sheetName val="исх-данные"/>
      <sheetName val="см 5 ОДД "/>
      <sheetName val="Вспом."/>
      <sheetName val="УКП"/>
      <sheetName val="БД"/>
      <sheetName val="Лист4"/>
      <sheetName val="Общий"/>
      <sheetName val="ТабР"/>
      <sheetName val="База"/>
      <sheetName val="ПД-2.2"/>
      <sheetName val="Lucent"/>
      <sheetName val="BACT"/>
      <sheetName val="Общ"/>
      <sheetName val="6"/>
      <sheetName val="1.14"/>
      <sheetName val="1.7"/>
      <sheetName val="_x0000__x0000_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Исх."/>
      <sheetName val="8"/>
      <sheetName val="СМИС"/>
      <sheetName val="СМ"/>
      <sheetName val="ИД ПНР"/>
      <sheetName val="#ССЫЛКА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Коэффициенты"/>
      <sheetName val="Имя"/>
      <sheetName val="Смета 2 эл.монтаж"/>
      <sheetName val="Смета 1 общестроит"/>
      <sheetName val="basa"/>
      <sheetName val="СВ 2"/>
      <sheetName val="1.2_"/>
      <sheetName val="Base"/>
      <sheetName val="Технический лист"/>
      <sheetName val="кап.ремонт"/>
      <sheetName val="Обор"/>
      <sheetName val="пофакторный"/>
      <sheetName val="РАСШИФ_ЦЕХ_РАСХ"/>
      <sheetName val="топ"/>
      <sheetName val="Дог_рас"/>
      <sheetName val="Ограничения шаблон"/>
      <sheetName val="Лист"/>
      <sheetName val="Исх"/>
      <sheetName val="Причины отклонений"/>
      <sheetName val="Статус работы"/>
      <sheetName val="Уровень графика"/>
      <sheetName val="анализ 2003_2004исполнение МТО"/>
      <sheetName val="Main list"/>
      <sheetName val="41"/>
      <sheetName val="Приложение 2"/>
      <sheetName val=" Свод"/>
      <sheetName val="Договорная цена"/>
      <sheetName val="аванс по ОС"/>
      <sheetName val="Авансы выданные"/>
      <sheetName val="Кред"/>
      <sheetName val="ДЗ"/>
      <sheetName val="Кред. задолж."/>
      <sheetName val="Прочие"/>
      <sheetName val="Сводный"/>
      <sheetName val="Тестовый"/>
      <sheetName val="Акт-Смета_30"/>
      <sheetName val="ГАЗ_камаз"/>
      <sheetName val="№2Гидромет."/>
      <sheetName val="№2Геолог"/>
      <sheetName val="№2Геолог с.п."/>
      <sheetName val="№3Экологи (2этап)"/>
      <sheetName val="Пра_x0000_с_лист"/>
      <sheetName val="исключ ЭХЗ"/>
      <sheetName val="БДР"/>
      <sheetName val="КБК ДПК"/>
      <sheetName val="геол"/>
      <sheetName val="Должности"/>
      <sheetName val="const"/>
      <sheetName val="расчеты"/>
      <sheetName val="3 Сл.-структура затрат"/>
      <sheetName val="Исходная"/>
      <sheetName val="Пра"/>
      <sheetName val="Прил.5 СС"/>
      <sheetName val="Panduit"/>
      <sheetName val="расчет вязкости"/>
      <sheetName val="Сравнение с Finder - ДНС-5"/>
      <sheetName val="ДЦ"/>
      <sheetName val=" Оборудование  end"/>
      <sheetName val="ПС 110 кВ (доп)"/>
      <sheetName val="автоматизация РД"/>
      <sheetName val="ПС"/>
      <sheetName val="СМЕТА_проект1"/>
      <sheetName val="1_31"/>
      <sheetName val="К_рын1"/>
      <sheetName val="Сводная_смета1"/>
      <sheetName val="РС_"/>
      <sheetName val="СметаСводная_Колпино1"/>
      <sheetName val="справ_2"/>
      <sheetName val="СметаСводная_снег1"/>
      <sheetName val="свод_31"/>
      <sheetName val="Переменные_и_константы1"/>
      <sheetName val="13_11"/>
      <sheetName val="КП_(2)1"/>
      <sheetName val="СметаСводная_павильон1"/>
      <sheetName val="Лист_опроса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ета_1свод1"/>
      <sheetName val="таблица_руководству1"/>
      <sheetName val="Суточная_добыча_за_неделю1"/>
      <sheetName val="Прибыль_опл1"/>
      <sheetName val="№5_СУБ_Инж_защ1"/>
      <sheetName val="HP_и_оргтехника1"/>
      <sheetName val="Таблица_4_АСУТП1"/>
      <sheetName val="ПДР_ООО_&quot;Юкос_ФБЦ&quot;1"/>
      <sheetName val="исходные_данные1"/>
      <sheetName val="расчетные_таблицы1"/>
      <sheetName val="Амур_ДОН1"/>
      <sheetName val="Б_Сатка1"/>
      <sheetName val="Перечень_ИУ1"/>
      <sheetName val="3_1_ТХ1"/>
      <sheetName val="3_51"/>
      <sheetName val="Смета_21"/>
      <sheetName val="Ачинский_НПЗ1"/>
      <sheetName val="См3_СЦБ-зап1"/>
      <sheetName val="Хаттон_90_90_Femco1"/>
      <sheetName val="свод_общ1"/>
      <sheetName val="Смета_5_2__Кусты25,29,31,651"/>
      <sheetName val="р_Волхов1"/>
      <sheetName val="Смета_терзем"/>
      <sheetName val="Opex_personnel_(Term_facs)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Коэф_КВ"/>
      <sheetName val="3_11"/>
      <sheetName val="Коммерческие_расходы1"/>
      <sheetName val="СС_замеч_с_ответами1"/>
      <sheetName val="УП__20041"/>
      <sheetName val="Кал_план_Жукова_даты_-_не_надо"/>
      <sheetName val="Пояснение_"/>
      <sheetName val="Капитальные_затраты1"/>
      <sheetName val="ДДС_(Форма_№3)"/>
      <sheetName val="смета_2_проект__работы"/>
      <sheetName val="в_работу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20_Кредиты_краткосрочные1"/>
      <sheetName val="Перечень_Заказчиков1"/>
      <sheetName val="2_2_1"/>
      <sheetName val="СтрЗапасов_(2)"/>
      <sheetName val="PwC_Copies_from_old_models_--&gt;&gt;"/>
      <sheetName val="Сравнение_ДПН_факт_06-07"/>
      <sheetName val="НМ_расчеты"/>
      <sheetName val="КП_к_снег_Рыбинская1"/>
      <sheetName val="матер_"/>
      <sheetName val="КП_Прим_(3)"/>
      <sheetName val="кп_(3)"/>
      <sheetName val="фонтан_разбитый2"/>
      <sheetName val="Баланс_(Ф1)"/>
      <sheetName val="Смета_3_Гидролог"/>
      <sheetName val="Записка_СЦБ"/>
      <sheetName val="Общая_часть"/>
      <sheetName val="Табл_51"/>
      <sheetName val="Табл_21"/>
      <sheetName val="См_№3_ОПР"/>
      <sheetName val="см_№6_АВЗУ_и_ГПЗУ"/>
      <sheetName val="Input_Assumptions"/>
      <sheetName val="см_№1_1_Геодезические_работы_"/>
      <sheetName val="см_№1_4_Экология_"/>
      <sheetName val="АСУ_ТП_1_этап_ПД"/>
      <sheetName val="Расчет_курса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СВОДНАЯ_"/>
      <sheetName val="выборка_на22_июня"/>
      <sheetName val="3труба_(П)"/>
      <sheetName val="Объемы_работ_по_ПВ"/>
      <sheetName val="Бл_электр_"/>
      <sheetName val="Таблица_5"/>
      <sheetName val="Таблица_3"/>
      <sheetName val="1_401_2"/>
      <sheetName val="Source_lists"/>
      <sheetName val="PO_Data"/>
      <sheetName val="7_ТХ_Сети_(кор)"/>
      <sheetName val="Tier_311208"/>
      <sheetName val="Акт_выбора"/>
      <sheetName val="См_№7_Эл_"/>
      <sheetName val="См_№8_Пож_"/>
      <sheetName val="См_№3_ВиК"/>
      <sheetName val="Раб_АУ"/>
      <sheetName val="Сметы_за_сопровождение"/>
      <sheetName val="Форма 2.1"/>
      <sheetName val="W28"/>
      <sheetName val="сводная (2)"/>
      <sheetName val="эл_химз_3"/>
      <sheetName val="геология_3"/>
      <sheetName val="Смета2_проект__раб_2"/>
      <sheetName val="Зап-3-_СЦБ2"/>
      <sheetName val="свод_22"/>
      <sheetName val="6_143"/>
      <sheetName val="6_3_13"/>
      <sheetName val="6_203"/>
      <sheetName val="6_4_13"/>
      <sheetName val="6_11_1__сторонние3"/>
      <sheetName val="8_14_КР_(списание)ОПСТИКР3"/>
      <sheetName val="Данные_для_расчёта_сметы2"/>
      <sheetName val="Смета_12"/>
      <sheetName val="Production_and_Spend1"/>
      <sheetName val="6_14_КР2"/>
      <sheetName val="Пример_расчета2"/>
      <sheetName val="СметаСводная_Рыб2"/>
      <sheetName val="Коэфф1_2"/>
      <sheetName val="Прайс_лист2"/>
      <sheetName val="суб_подряд2"/>
      <sheetName val="ПСБ_-_ОЭ2"/>
      <sheetName val="к_84-к_832"/>
      <sheetName val="См_1_наруж_водопровод2"/>
      <sheetName val="Разработка_проекта2"/>
      <sheetName val="КП_НовоКов2"/>
      <sheetName val="ст_ГТМ1"/>
      <sheetName val="изыскания_21"/>
      <sheetName val="КП_к_ГК1"/>
      <sheetName val="Таблица_21"/>
      <sheetName val="Текущие_цены2"/>
      <sheetName val="отчет_эл_эн__20002"/>
      <sheetName val="СметаСводная_1_оч2"/>
      <sheetName val="6_31"/>
      <sheetName val="6_71"/>
      <sheetName val="6_3_1_31"/>
      <sheetName val="свод_(2)1"/>
      <sheetName val="Калплан_ОИ2_Макм_крестики1"/>
      <sheetName val="Св__смета1"/>
      <sheetName val="РБС_ИЗМ11"/>
      <sheetName val="кп_ГК1"/>
      <sheetName val="Справочные_данные1"/>
      <sheetName val="смета_СИД1"/>
      <sheetName val="ресурсная_вед_1"/>
      <sheetName val="Калплан_Кра1"/>
      <sheetName val="6_11_новый1"/>
      <sheetName val="См_3_АСУ"/>
      <sheetName val="Полигон_-_ИЭИ_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лч_и_кам"/>
      <sheetName val="Объем_работ"/>
      <sheetName val="ТЗ_АСУ-1"/>
      <sheetName val="Виды_работ_АСО"/>
      <sheetName val="таблица_руко_1"/>
      <sheetName val="2_Геология"/>
      <sheetName val="таблица_руко_"/>
      <sheetName val="ИД_СМР"/>
      <sheetName val="ФОТ_для_смет"/>
      <sheetName val="Вспом_"/>
      <sheetName val="ПД-2_2"/>
      <sheetName val="1_14"/>
      <sheetName val="1_7"/>
      <sheetName val="РАСПРЕД_ПО_ПРОЦЕСС"/>
      <sheetName val="Исх_"/>
      <sheetName val="ИД_ПНР"/>
      <sheetName val="см_5_ОДД_"/>
      <sheetName val="Настройки"/>
      <sheetName val="таблица_руко_x0019__x0015__x0009__x0003__x000c__x0011__x0011_"/>
      <sheetName val="ЕТС (ф)"/>
      <sheetName val="Смета _4ПР ЭХЗ"/>
      <sheetName val="РабПр"/>
      <sheetName val="См_2 Шатурс сети  проект работы"/>
      <sheetName val="Ref"/>
      <sheetName val="выборка "/>
      <sheetName val="выборка раб"/>
      <sheetName val="См_2_Шатурс_сети__проект_работы"/>
      <sheetName val="исключ_ЭХЗ"/>
      <sheetName val="КБК_ДПК"/>
      <sheetName val="Исх. данные"/>
      <sheetName val="Исх1"/>
      <sheetName val="Промер глуб"/>
      <sheetName val="Расчет №1.1"/>
      <sheetName val="Расчет №2.1"/>
      <sheetName val="эл_химз_4"/>
      <sheetName val="геология_4"/>
      <sheetName val="6_144"/>
      <sheetName val="6_3_14"/>
      <sheetName val="6_204"/>
      <sheetName val="6_4_14"/>
      <sheetName val="6_11_1__сторонние4"/>
      <sheetName val="8_14_КР_(списание)ОПСТИКР4"/>
      <sheetName val="Данные_для_расчёта_сметы3"/>
      <sheetName val="6_14_КР3"/>
      <sheetName val="Текущие_цены3"/>
      <sheetName val="отчет_эл_эн__20003"/>
      <sheetName val="к_84-к_833"/>
      <sheetName val="свод_23"/>
      <sheetName val="Зап-3-_СЦБ3"/>
      <sheetName val="Пример_расчета3"/>
      <sheetName val="СметаСводная_Рыб3"/>
      <sheetName val="13_12"/>
      <sheetName val="Коэфф1_3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Прайс_лист3"/>
      <sheetName val="1_32"/>
      <sheetName val="К_рын2"/>
      <sheetName val="Сводная_смета2"/>
      <sheetName val="См_1_наруж_водопровод3"/>
      <sheetName val="Разработка_проекта3"/>
      <sheetName val="КП_НовоКов3"/>
      <sheetName val="СметаСводная_1_оч3"/>
      <sheetName val="Переменные_и_константы2"/>
      <sheetName val="свод_(2)2"/>
      <sheetName val="Калплан_ОИ2_Макм_крестики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6_11_новый2"/>
      <sheetName val="Opex_personnel_(Term_facs)2"/>
      <sheetName val="Капитальные_затраты2"/>
      <sheetName val="Пояснение_1"/>
      <sheetName val="3_12"/>
      <sheetName val="Коммерческие_расходы2"/>
      <sheetName val="смета_2_проект__работы1"/>
      <sheetName val="СС_замеч_с_ответами2"/>
      <sheetName val="УП__20042"/>
      <sheetName val="в_работу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20_Кредиты_краткосрочные2"/>
      <sheetName val="Перечень_Заказчиков2"/>
      <sheetName val="2_2_2"/>
      <sheetName val="СтрЗапасов_(2)1"/>
      <sheetName val="PwC_Copies_from_old_models_--&gt;1"/>
      <sheetName val="Сравнение_ДПН_факт_06-071"/>
      <sheetName val="НМ_расчеты1"/>
      <sheetName val="КП_к_снег_Рыбинская2"/>
      <sheetName val="Коэф_КВ1"/>
      <sheetName val="Смета_терзем1"/>
      <sheetName val="Кал_план_Жукова_даты_-_не_надо1"/>
      <sheetName val="матер_1"/>
      <sheetName val="КП_Прим_(3)1"/>
      <sheetName val="кп_(3)1"/>
      <sheetName val="фонтан_разбитый21"/>
      <sheetName val="Баланс_(Ф1)1"/>
      <sheetName val="Смета_3_Гидролог1"/>
      <sheetName val="Записка_СЦБ1"/>
      <sheetName val="РС_1"/>
      <sheetName val="Source_lists1"/>
      <sheetName val="Общая_часть1"/>
      <sheetName val="Табл_52"/>
      <sheetName val="Табл_22"/>
      <sheetName val="См_№3_ОПР1"/>
      <sheetName val="см_№6_АВЗУ_и_ГПЗУ1"/>
      <sheetName val="Input_Assumptions1"/>
      <sheetName val="см_№1_1_Геодезические_работы_1"/>
      <sheetName val="см_№1_4_Экология_1"/>
      <sheetName val="АСУ_ТП_1_этап_ПД1"/>
      <sheetName val="Расчет_курса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3труба_(П)1"/>
      <sheetName val="Объемы_работ_по_ПВ1"/>
      <sheetName val="Таблица_51"/>
      <sheetName val="Таблица_31"/>
      <sheetName val="1_401_21"/>
      <sheetName val="PO_Data1"/>
      <sheetName val="Раб_АУ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Сводная_1"/>
      <sheetName val="7_ТХ_Сети_(кор)1"/>
      <sheetName val="Tier_3112081"/>
      <sheetName val="Акт_выбора1"/>
      <sheetName val="См_№7_Эл_1"/>
      <sheetName val="См_№8_Пож_1"/>
      <sheetName val="См_№3_ВиК1"/>
      <sheetName val="Сметы_за_сопровождение1"/>
      <sheetName val="См_3_АСУ1"/>
      <sheetName val="Полигон_-_ИЭИ_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ЕТС_(ф)"/>
      <sheetName val="Исх__данные"/>
      <sheetName val="Main_list"/>
      <sheetName val="Промер_глуб"/>
      <sheetName val="Список_объектов"/>
      <sheetName val="сммашбур"/>
      <sheetName val="ОбмОбслЗемОд"/>
      <sheetName val="смручбур"/>
      <sheetName val="7"/>
      <sheetName val="Локальная смета 6-3-2"/>
      <sheetName val="Производство электроэнергии"/>
      <sheetName val="Т11"/>
      <sheetName val="Т12"/>
      <sheetName val="Т7"/>
      <sheetName val="ПД-2.1"/>
      <sheetName val="СВ"/>
      <sheetName val="GLOBAL"/>
      <sheetName val="Прочее"/>
      <sheetName val="РС"/>
      <sheetName val="ЛЧ Р"/>
      <sheetName val="Смета 7"/>
      <sheetName val="темп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1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таблица_руко "/>
      <sheetName val="Бл_электр_1"/>
      <sheetName val="лч_и_кам1"/>
      <sheetName val="Объем_работ1"/>
      <sheetName val="ТЗ_АСУ-11"/>
      <sheetName val="Виды_работ_АСО1"/>
      <sheetName val="2_Геология1"/>
      <sheetName val="ИД_СМР1"/>
      <sheetName val="ФОТ_для_смет1"/>
      <sheetName val="таблица_руко_2"/>
      <sheetName val="Вспом_1"/>
      <sheetName val="ПД-2_21"/>
      <sheetName val="1_141"/>
      <sheetName val="1_71"/>
      <sheetName val="РАСПРЕД_ПО_ПРОЦЕСС1"/>
      <sheetName val="Исх_1"/>
      <sheetName val="ИД_ПНР1"/>
      <sheetName val="см_5_ОДД_1"/>
      <sheetName val="эл_химз_5"/>
      <sheetName val="геология_5"/>
      <sheetName val="Смета2_проект__раб_4"/>
      <sheetName val="РС_2"/>
      <sheetName val="Зап-3-_СЦБ4"/>
      <sheetName val="свод_24"/>
      <sheetName val="Данные_для_расчёта_сметы4"/>
      <sheetName val="СМЕТА_проект3"/>
      <sheetName val="Смета_14"/>
      <sheetName val="6_145"/>
      <sheetName val="6_3_15"/>
      <sheetName val="6_205"/>
      <sheetName val="6_4_15"/>
      <sheetName val="6_11_1__сторонние5"/>
      <sheetName val="8_14_КР_(списание)ОПСТИКР5"/>
      <sheetName val="Production_and_Spend3"/>
      <sheetName val="6_14_КР4"/>
      <sheetName val="Пример_расчета4"/>
      <sheetName val="СметаСводная_Рыб4"/>
      <sheetName val="Коэфф1_4"/>
      <sheetName val="Прайс_лист4"/>
      <sheetName val="1_33"/>
      <sheetName val="К_рын3"/>
      <sheetName val="Сводная_смета3"/>
      <sheetName val="свод_33"/>
      <sheetName val="к_84-к_834"/>
      <sheetName val="справ_4"/>
      <sheetName val="Пояснение_2"/>
      <sheetName val="См_1_наруж_водопровод4"/>
      <sheetName val="Разработка_проекта4"/>
      <sheetName val="КП_НовоКов4"/>
      <sheetName val="ПДР_ООО_&quot;Юкос_ФБЦ&quot;3"/>
      <sheetName val="Прибыль_опл3"/>
      <sheetName val="3_13"/>
      <sheetName val="Коммерческие_расходы3"/>
      <sheetName val="13_13"/>
      <sheetName val="исходные_данные3"/>
      <sheetName val="расчетные_таблицы3"/>
      <sheetName val="Лист_опроса3"/>
      <sheetName val="СметаСводная_Колпино3"/>
      <sheetName val="HP_и_оргтехника3"/>
      <sheetName val="СметаСводная_снег3"/>
      <sheetName val="СметаСводная_павильон3"/>
      <sheetName val="Перечень_ИУ3"/>
      <sheetName val="ст_ГТМ3"/>
      <sheetName val="таблица_руководству3"/>
      <sheetName val="Суточная_добыча_за_неделю3"/>
      <sheetName val="Хаттон_90_90_Femco3"/>
      <sheetName val="Таблица_4_АСУТП3"/>
      <sheetName val="Смета_5_2__Кусты25,29,31,653"/>
      <sheetName val="свод_общ3"/>
      <sheetName val="изыскания_23"/>
      <sheetName val="КП_к_ГК3"/>
      <sheetName val="Таблица_23"/>
      <sheetName val="смета_2_проект__работы2"/>
      <sheetName val="Амур_ДОН3"/>
      <sheetName val="Ачинский_НПЗ3"/>
      <sheetName val="СС_замеч_с_ответами3"/>
      <sheetName val="УП__20043"/>
      <sheetName val="в_работу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20_Кредиты_краткосрочные3"/>
      <sheetName val="Текущие_цены4"/>
      <sheetName val="отчет_эл_эн__20004"/>
      <sheetName val="№5_СУБ_Инж_защ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3_1_ТХ3"/>
      <sheetName val="3_53"/>
      <sheetName val="суб_подряд4"/>
      <sheetName val="ПСБ_-_ОЭ4"/>
      <sheetName val="См3_СЦБ-зап3"/>
      <sheetName val="Смета_23"/>
      <sheetName val="СметаСводная_1_оч4"/>
      <sheetName val="Перечень_Заказчиков3"/>
      <sheetName val="Капитальные_затраты3"/>
      <sheetName val="Opex_personnel_(Term_facs)3"/>
      <sheetName val="КП_(2)3"/>
      <sheetName val="2_2_3"/>
      <sheetName val="6_33"/>
      <sheetName val="6_73"/>
      <sheetName val="6_3_1_33"/>
      <sheetName val="Переменные_и_константы3"/>
      <sheetName val="свод_(2)3"/>
      <sheetName val="Калплан_ОИ2_Макм_крестики3"/>
      <sheetName val="Св__смета3"/>
      <sheetName val="РБС_ИЗМ13"/>
      <sheetName val="кп_ГК3"/>
      <sheetName val="Справочные_данные3"/>
      <sheetName val="Б_Сатка3"/>
      <sheetName val="смета_СИД3"/>
      <sheetName val="ресурсная_вед_3"/>
      <sheetName val="р_Волхов3"/>
      <sheetName val="Калплан_Кра3"/>
      <sheetName val="6_11_новый3"/>
      <sheetName val="СтрЗапасов_(2)2"/>
      <sheetName val="PwC_Copies_from_old_models_--&gt;2"/>
      <sheetName val="Сравнение_ДПН_факт_06-072"/>
      <sheetName val="НМ_расчеты2"/>
      <sheetName val="КП_к_снег_Рыбинская3"/>
      <sheetName val="Коэф_КВ2"/>
      <sheetName val="Смета_терзем2"/>
      <sheetName val="Кал_план_Жукова_даты_-_не_надо2"/>
      <sheetName val="матер_2"/>
      <sheetName val="КП_Прим_(3)2"/>
      <sheetName val="кп_(3)2"/>
      <sheetName val="фонтан_разбитый22"/>
      <sheetName val="Баланс_(Ф1)2"/>
      <sheetName val="Смета_3_Гидролог2"/>
      <sheetName val="Записка_СЦБ2"/>
      <sheetName val="Общая_часть2"/>
      <sheetName val="Табл_53"/>
      <sheetName val="Табл_23"/>
      <sheetName val="См_№3_ОПР2"/>
      <sheetName val="см_№6_АВЗУ_и_ГПЗУ2"/>
      <sheetName val="Input_Assumptions2"/>
      <sheetName val="см_№1_1_Геодезические_работы_2"/>
      <sheetName val="см_№1_4_Экология_2"/>
      <sheetName val="АСУ_ТП_1_этап_ПД2"/>
      <sheetName val="Расчет_курса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выборка_на22_июня2"/>
      <sheetName val="3труба_(П)2"/>
      <sheetName val="Объемы_работ_по_ПВ2"/>
      <sheetName val="Таблица_52"/>
      <sheetName val="Таблица_32"/>
      <sheetName val="1_401_22"/>
      <sheetName val="Source_lists2"/>
      <sheetName val="PO_Data2"/>
      <sheetName val="Сводная_2"/>
      <sheetName val="7_ТХ_Сети_(кор)2"/>
      <sheetName val="Tier_3112082"/>
      <sheetName val="Акт_выбора2"/>
      <sheetName val="См_№7_Эл_2"/>
      <sheetName val="См_№8_Пож_2"/>
      <sheetName val="См_№3_ВиК2"/>
      <sheetName val="Раб_АУ2"/>
      <sheetName val="Сметы_за_сопровождение2"/>
      <sheetName val="См_3_АСУ2"/>
      <sheetName val="Полигон_-_ИЭИ_2"/>
      <sheetName val="Смета_ТЗ_АСУ-162"/>
      <sheetName val="База_Геодезия2"/>
      <sheetName val="База_Геология2"/>
      <sheetName val="База_Геофизика2"/>
      <sheetName val="4_1_12"/>
      <sheetName val="исп_1_1_12"/>
      <sheetName val="База_Гидро2"/>
      <sheetName val="4_2_12"/>
      <sheetName val="исп_1_1_22"/>
      <sheetName val="Исп__смета_этап_1_1,_1_22"/>
      <sheetName val="Бл_электр_2"/>
      <sheetName val="лч_и_кам2"/>
      <sheetName val="Объем_работ2"/>
      <sheetName val="ТЗ_АСУ-12"/>
      <sheetName val="Виды_работ_АСО2"/>
      <sheetName val="2_Геология2"/>
      <sheetName val="ИД_СМР2"/>
      <sheetName val="ФОТ_для_смет2"/>
      <sheetName val="Вспом_2"/>
      <sheetName val="ПД-2_22"/>
      <sheetName val="1_142"/>
      <sheetName val="1_72"/>
      <sheetName val="РАСПРЕД_ПО_ПРОЦЕСС2"/>
      <sheetName val="Исх_2"/>
      <sheetName val="ИД_ПНР2"/>
      <sheetName val="см_5_ОДД_2"/>
      <sheetName val="Смета_2_эл_монтаж"/>
      <sheetName val="Смета_1_общестроит"/>
      <sheetName val="СВ_2"/>
      <sheetName val="1_2_"/>
      <sheetName val="Технический_лист"/>
      <sheetName val="кап_ремонт"/>
      <sheetName val="Ограничения_шаблон"/>
      <sheetName val="Причины_отклонений"/>
      <sheetName val="Статус_работы"/>
      <sheetName val="Уровень_графика"/>
      <sheetName val="анализ_2003_2004исполнение_МТО"/>
      <sheetName val="Приложение_2"/>
      <sheetName val="_Свод"/>
      <sheetName val="Договорная_цена"/>
      <sheetName val="аванс_по_ОС"/>
      <sheetName val="Авансы_выданные"/>
      <sheetName val="Кред__задолж_"/>
      <sheetName val="таблица_руко_3"/>
      <sheetName val="aeaa-oaaeeoa"/>
      <sheetName val="Iiaay naiaea (ai a?a?aoa) (2)"/>
      <sheetName val="?oi i?eoei"/>
      <sheetName val="aeaa-oaaeeoa (2)"/>
      <sheetName val="Iiaay naiaea (ai a?a?aoa)"/>
      <sheetName val="Naiaea"/>
      <sheetName val="Iiaay naiaea"/>
      <sheetName val="A?-o"/>
      <sheetName val="Ia?aoInoaoee"/>
      <sheetName val="Iauea ?anoiau"/>
      <sheetName val="Iiaay naiaea (ii a?a?aoo)"/>
      <sheetName val="Iiaay_naiaea_(ai_a?a?aoa)_(2)"/>
      <sheetName val="?oi_i?eoei"/>
      <sheetName val="aeaa-oaaeeoa_(2)"/>
      <sheetName val="Iiaay_naiaea_(ai_a?a?aoa)"/>
      <sheetName val="Iiaay_naiaea"/>
      <sheetName val="Iauea_?anoiau"/>
      <sheetName val="Iiaay_naiaea_(ii_a?a?aoo)"/>
      <sheetName val="Iiaay_naiaea_(ai_a?a?aoa)_(2)1"/>
      <sheetName val="?oi_i?eoei1"/>
      <sheetName val="aeaa-oaaeeoa_(2)1"/>
      <sheetName val="Iiaay_naiaea_(ai_a?a?aoa)1"/>
      <sheetName val="Iiaay_naiaea1"/>
      <sheetName val="Iauea_?anoiau1"/>
      <sheetName val="Iiaay_naiaea_(ii_a?a?aoo)1"/>
      <sheetName val="?????????????????"/>
      <sheetName val="№2Гидромет_"/>
      <sheetName val="№2Геолог_с_п_"/>
      <sheetName val="№3Экологи_(2этап)"/>
      <sheetName val="3_Сл_-структура_затрат"/>
      <sheetName val="Прил_5_СС"/>
      <sheetName val="расчет_вязкости"/>
      <sheetName val="Сравнение_с_Finder_-_ДНС-5"/>
      <sheetName val="_Оборудование__end"/>
      <sheetName val="ПС_110_кВ_(доп)"/>
      <sheetName val="автоматизация_РД"/>
      <sheetName val="Settings"/>
      <sheetName val="телемехан"/>
      <sheetName val="Форма 9"/>
      <sheetName val="Форма 10"/>
      <sheetName val="ИНСТРУКЦИЯ"/>
      <sheetName val="Расч(подряд)"/>
      <sheetName val="Акты"/>
      <sheetName val="ЛС_БИ"/>
      <sheetName val="1-1"/>
      <sheetName val="1-2"/>
      <sheetName val="1-4"/>
      <sheetName val="изм2-1"/>
      <sheetName val="2-2"/>
      <sheetName val="2-3"/>
      <sheetName val="изм7-1"/>
      <sheetName val="изм9-1"/>
      <sheetName val="проектные роли"/>
      <sheetName val="Акт выполненных работ 46"/>
      <sheetName val="SMW_Служебная"/>
      <sheetName val="Смета180"/>
      <sheetName val="ДКСС от МПС"/>
      <sheetName val="СметаСводная п54"/>
      <sheetName val="ЖД 3.1"/>
      <sheetName val="УСР"/>
      <sheetName val="Объемы"/>
      <sheetName val="таблица_руко_4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/>
      <sheetData sheetId="119"/>
      <sheetData sheetId="120"/>
      <sheetData sheetId="121"/>
      <sheetData sheetId="122"/>
      <sheetData sheetId="123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/>
      <sheetData sheetId="233"/>
      <sheetData sheetId="234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 refreshError="1"/>
      <sheetData sheetId="770" refreshError="1"/>
      <sheetData sheetId="771" refreshError="1"/>
      <sheetData sheetId="772" refreshError="1"/>
      <sheetData sheetId="773" refreshError="1"/>
      <sheetData sheetId="774" refreshError="1"/>
      <sheetData sheetId="775" refreshError="1"/>
      <sheetData sheetId="776" refreshError="1"/>
      <sheetData sheetId="777" refreshError="1"/>
      <sheetData sheetId="778" refreshError="1"/>
      <sheetData sheetId="779" refreshError="1"/>
      <sheetData sheetId="780" refreshError="1"/>
      <sheetData sheetId="781" refreshError="1"/>
      <sheetData sheetId="782" refreshError="1"/>
      <sheetData sheetId="783" refreshError="1"/>
      <sheetData sheetId="784" refreshError="1"/>
      <sheetData sheetId="785" refreshError="1"/>
      <sheetData sheetId="786" refreshError="1"/>
      <sheetData sheetId="787" refreshError="1"/>
      <sheetData sheetId="788" refreshError="1"/>
      <sheetData sheetId="789" refreshError="1"/>
      <sheetData sheetId="790" refreshError="1"/>
      <sheetData sheetId="791" refreshError="1"/>
      <sheetData sheetId="792" refreshError="1"/>
      <sheetData sheetId="793" refreshError="1"/>
      <sheetData sheetId="794" refreshError="1"/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 refreshError="1"/>
      <sheetData sheetId="808" refreshError="1"/>
      <sheetData sheetId="809" refreshError="1"/>
      <sheetData sheetId="810" refreshError="1"/>
      <sheetData sheetId="811" refreshError="1"/>
      <sheetData sheetId="812" refreshError="1"/>
      <sheetData sheetId="813" refreshError="1"/>
      <sheetData sheetId="814" refreshError="1"/>
      <sheetData sheetId="815" refreshError="1"/>
      <sheetData sheetId="816" refreshError="1"/>
      <sheetData sheetId="817" refreshError="1"/>
      <sheetData sheetId="818" refreshError="1"/>
      <sheetData sheetId="819" refreshError="1"/>
      <sheetData sheetId="820" refreshError="1"/>
      <sheetData sheetId="821" refreshError="1"/>
      <sheetData sheetId="822" refreshError="1"/>
      <sheetData sheetId="823" refreshError="1"/>
      <sheetData sheetId="824" refreshError="1"/>
      <sheetData sheetId="825" refreshError="1"/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/>
      <sheetData sheetId="850" refreshError="1"/>
      <sheetData sheetId="851" refreshError="1"/>
      <sheetData sheetId="852" refreshError="1"/>
      <sheetData sheetId="853" refreshError="1"/>
      <sheetData sheetId="854" refreshError="1"/>
      <sheetData sheetId="855" refreshError="1"/>
      <sheetData sheetId="856" refreshError="1"/>
      <sheetData sheetId="857" refreshError="1"/>
      <sheetData sheetId="858" refreshError="1"/>
      <sheetData sheetId="859" refreshError="1"/>
      <sheetData sheetId="860" refreshError="1"/>
      <sheetData sheetId="861"/>
      <sheetData sheetId="862"/>
      <sheetData sheetId="863"/>
      <sheetData sheetId="864"/>
      <sheetData sheetId="865"/>
      <sheetData sheetId="866"/>
      <sheetData sheetId="867"/>
      <sheetData sheetId="868"/>
      <sheetData sheetId="869"/>
      <sheetData sheetId="870"/>
      <sheetData sheetId="871"/>
      <sheetData sheetId="872"/>
      <sheetData sheetId="873"/>
      <sheetData sheetId="874"/>
      <sheetData sheetId="875"/>
      <sheetData sheetId="876"/>
      <sheetData sheetId="877"/>
      <sheetData sheetId="878"/>
      <sheetData sheetId="879"/>
      <sheetData sheetId="880"/>
      <sheetData sheetId="881"/>
      <sheetData sheetId="882"/>
      <sheetData sheetId="883"/>
      <sheetData sheetId="884"/>
      <sheetData sheetId="885"/>
      <sheetData sheetId="886"/>
      <sheetData sheetId="887"/>
      <sheetData sheetId="888"/>
      <sheetData sheetId="889"/>
      <sheetData sheetId="890"/>
      <sheetData sheetId="891"/>
      <sheetData sheetId="892"/>
      <sheetData sheetId="893"/>
      <sheetData sheetId="894"/>
      <sheetData sheetId="895"/>
      <sheetData sheetId="896"/>
      <sheetData sheetId="897"/>
      <sheetData sheetId="898"/>
      <sheetData sheetId="899"/>
      <sheetData sheetId="900"/>
      <sheetData sheetId="901"/>
      <sheetData sheetId="902"/>
      <sheetData sheetId="903"/>
      <sheetData sheetId="904"/>
      <sheetData sheetId="905"/>
      <sheetData sheetId="906"/>
      <sheetData sheetId="907"/>
      <sheetData sheetId="908"/>
      <sheetData sheetId="909"/>
      <sheetData sheetId="910"/>
      <sheetData sheetId="911"/>
      <sheetData sheetId="912"/>
      <sheetData sheetId="913"/>
      <sheetData sheetId="914"/>
      <sheetData sheetId="915"/>
      <sheetData sheetId="916"/>
      <sheetData sheetId="917"/>
      <sheetData sheetId="918"/>
      <sheetData sheetId="919"/>
      <sheetData sheetId="920"/>
      <sheetData sheetId="921"/>
      <sheetData sheetId="922"/>
      <sheetData sheetId="923"/>
      <sheetData sheetId="924"/>
      <sheetData sheetId="925"/>
      <sheetData sheetId="926"/>
      <sheetData sheetId="927"/>
      <sheetData sheetId="928"/>
      <sheetData sheetId="929"/>
      <sheetData sheetId="930"/>
      <sheetData sheetId="931"/>
      <sheetData sheetId="932"/>
      <sheetData sheetId="933"/>
      <sheetData sheetId="934"/>
      <sheetData sheetId="935"/>
      <sheetData sheetId="936"/>
      <sheetData sheetId="937"/>
      <sheetData sheetId="938"/>
      <sheetData sheetId="939"/>
      <sheetData sheetId="940"/>
      <sheetData sheetId="941"/>
      <sheetData sheetId="942"/>
      <sheetData sheetId="943"/>
      <sheetData sheetId="944"/>
      <sheetData sheetId="945"/>
      <sheetData sheetId="946"/>
      <sheetData sheetId="947"/>
      <sheetData sheetId="948"/>
      <sheetData sheetId="949"/>
      <sheetData sheetId="950"/>
      <sheetData sheetId="951"/>
      <sheetData sheetId="952"/>
      <sheetData sheetId="953"/>
      <sheetData sheetId="954"/>
      <sheetData sheetId="955"/>
      <sheetData sheetId="956"/>
      <sheetData sheetId="957"/>
      <sheetData sheetId="958"/>
      <sheetData sheetId="959"/>
      <sheetData sheetId="960"/>
      <sheetData sheetId="961"/>
      <sheetData sheetId="962"/>
      <sheetData sheetId="963"/>
      <sheetData sheetId="964"/>
      <sheetData sheetId="965"/>
      <sheetData sheetId="966"/>
      <sheetData sheetId="967"/>
      <sheetData sheetId="968"/>
      <sheetData sheetId="969"/>
      <sheetData sheetId="970"/>
      <sheetData sheetId="971"/>
      <sheetData sheetId="972"/>
      <sheetData sheetId="973"/>
      <sheetData sheetId="974"/>
      <sheetData sheetId="975"/>
      <sheetData sheetId="976"/>
      <sheetData sheetId="977"/>
      <sheetData sheetId="978"/>
      <sheetData sheetId="979"/>
      <sheetData sheetId="980"/>
      <sheetData sheetId="981"/>
      <sheetData sheetId="982"/>
      <sheetData sheetId="983"/>
      <sheetData sheetId="984"/>
      <sheetData sheetId="985"/>
      <sheetData sheetId="986"/>
      <sheetData sheetId="987"/>
      <sheetData sheetId="988"/>
      <sheetData sheetId="989"/>
      <sheetData sheetId="990"/>
      <sheetData sheetId="991"/>
      <sheetData sheetId="992"/>
      <sheetData sheetId="993"/>
      <sheetData sheetId="994"/>
      <sheetData sheetId="995"/>
      <sheetData sheetId="996"/>
      <sheetData sheetId="997"/>
      <sheetData sheetId="998"/>
      <sheetData sheetId="999"/>
      <sheetData sheetId="1000"/>
      <sheetData sheetId="1001"/>
      <sheetData sheetId="1002"/>
      <sheetData sheetId="1003"/>
      <sheetData sheetId="1004"/>
      <sheetData sheetId="1005"/>
      <sheetData sheetId="1006"/>
      <sheetData sheetId="1007"/>
      <sheetData sheetId="1008"/>
      <sheetData sheetId="1009"/>
      <sheetData sheetId="1010"/>
      <sheetData sheetId="1011"/>
      <sheetData sheetId="1012"/>
      <sheetData sheetId="1013"/>
      <sheetData sheetId="1014"/>
      <sheetData sheetId="1015"/>
      <sheetData sheetId="1016"/>
      <sheetData sheetId="1017"/>
      <sheetData sheetId="1018"/>
      <sheetData sheetId="1019"/>
      <sheetData sheetId="1020" refreshError="1"/>
      <sheetData sheetId="1021" refreshError="1"/>
      <sheetData sheetId="1022" refreshError="1"/>
      <sheetData sheetId="1023"/>
      <sheetData sheetId="1024"/>
      <sheetData sheetId="1025"/>
      <sheetData sheetId="1026"/>
      <sheetData sheetId="1027"/>
      <sheetData sheetId="1028"/>
      <sheetData sheetId="1029"/>
      <sheetData sheetId="1030"/>
      <sheetData sheetId="1031"/>
      <sheetData sheetId="1032"/>
      <sheetData sheetId="1033"/>
      <sheetData sheetId="1034"/>
      <sheetData sheetId="1035"/>
      <sheetData sheetId="1036"/>
      <sheetData sheetId="1037"/>
      <sheetData sheetId="1038"/>
      <sheetData sheetId="1039"/>
      <sheetData sheetId="1040"/>
      <sheetData sheetId="1041"/>
      <sheetData sheetId="1042"/>
      <sheetData sheetId="1043"/>
      <sheetData sheetId="1044"/>
      <sheetData sheetId="1045"/>
      <sheetData sheetId="1046"/>
      <sheetData sheetId="1047"/>
      <sheetData sheetId="1048"/>
      <sheetData sheetId="1049"/>
      <sheetData sheetId="1050"/>
      <sheetData sheetId="1051"/>
      <sheetData sheetId="1052"/>
      <sheetData sheetId="1053"/>
      <sheetData sheetId="1054"/>
      <sheetData sheetId="1055"/>
      <sheetData sheetId="1056"/>
      <sheetData sheetId="1057"/>
      <sheetData sheetId="1058"/>
      <sheetData sheetId="1059"/>
      <sheetData sheetId="1060"/>
      <sheetData sheetId="1061"/>
      <sheetData sheetId="1062"/>
      <sheetData sheetId="1063"/>
      <sheetData sheetId="1064"/>
      <sheetData sheetId="1065"/>
      <sheetData sheetId="1066"/>
      <sheetData sheetId="1067"/>
      <sheetData sheetId="1068"/>
      <sheetData sheetId="1069"/>
      <sheetData sheetId="1070"/>
      <sheetData sheetId="1071"/>
      <sheetData sheetId="1072"/>
      <sheetData sheetId="1073"/>
      <sheetData sheetId="1074"/>
      <sheetData sheetId="1075"/>
      <sheetData sheetId="1076"/>
      <sheetData sheetId="1077"/>
      <sheetData sheetId="1078"/>
      <sheetData sheetId="1079"/>
      <sheetData sheetId="1080"/>
      <sheetData sheetId="1081"/>
      <sheetData sheetId="1082"/>
      <sheetData sheetId="1083"/>
      <sheetData sheetId="1084"/>
      <sheetData sheetId="1085"/>
      <sheetData sheetId="1086"/>
      <sheetData sheetId="1087"/>
      <sheetData sheetId="1088"/>
      <sheetData sheetId="1089"/>
      <sheetData sheetId="1090"/>
      <sheetData sheetId="1091"/>
      <sheetData sheetId="1092"/>
      <sheetData sheetId="1093"/>
      <sheetData sheetId="1094"/>
      <sheetData sheetId="1095"/>
      <sheetData sheetId="1096"/>
      <sheetData sheetId="1097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 refreshError="1"/>
      <sheetData sheetId="1105" refreshError="1"/>
      <sheetData sheetId="1106" refreshError="1"/>
      <sheetData sheetId="1107"/>
      <sheetData sheetId="1108"/>
      <sheetData sheetId="1109"/>
      <sheetData sheetId="1110" refreshError="1"/>
      <sheetData sheetId="1111" refreshError="1"/>
      <sheetData sheetId="1112" refreshError="1"/>
      <sheetData sheetId="1113" refreshError="1"/>
      <sheetData sheetId="1114" refreshError="1"/>
      <sheetData sheetId="1115"/>
      <sheetData sheetId="1116"/>
      <sheetData sheetId="1117"/>
      <sheetData sheetId="1118"/>
      <sheetData sheetId="1119"/>
      <sheetData sheetId="1120"/>
      <sheetData sheetId="1121"/>
      <sheetData sheetId="1122"/>
      <sheetData sheetId="1123"/>
      <sheetData sheetId="1124"/>
      <sheetData sheetId="1125"/>
      <sheetData sheetId="1126"/>
      <sheetData sheetId="1127"/>
      <sheetData sheetId="1128"/>
      <sheetData sheetId="1129"/>
      <sheetData sheetId="1130"/>
      <sheetData sheetId="1131"/>
      <sheetData sheetId="1132"/>
      <sheetData sheetId="1133"/>
      <sheetData sheetId="1134"/>
      <sheetData sheetId="1135"/>
      <sheetData sheetId="1136"/>
      <sheetData sheetId="1137"/>
      <sheetData sheetId="1138"/>
      <sheetData sheetId="1139"/>
      <sheetData sheetId="1140"/>
      <sheetData sheetId="1141"/>
      <sheetData sheetId="1142"/>
      <sheetData sheetId="1143"/>
      <sheetData sheetId="1144"/>
      <sheetData sheetId="1145"/>
      <sheetData sheetId="1146"/>
      <sheetData sheetId="1147"/>
      <sheetData sheetId="1148"/>
      <sheetData sheetId="1149"/>
      <sheetData sheetId="1150"/>
      <sheetData sheetId="1151"/>
      <sheetData sheetId="1152"/>
      <sheetData sheetId="1153"/>
      <sheetData sheetId="1154"/>
      <sheetData sheetId="1155"/>
      <sheetData sheetId="1156"/>
      <sheetData sheetId="1157"/>
      <sheetData sheetId="1158"/>
      <sheetData sheetId="1159"/>
      <sheetData sheetId="1160"/>
      <sheetData sheetId="1161"/>
      <sheetData sheetId="1162"/>
      <sheetData sheetId="1163"/>
      <sheetData sheetId="1164"/>
      <sheetData sheetId="1165"/>
      <sheetData sheetId="1166"/>
      <sheetData sheetId="1167"/>
      <sheetData sheetId="1168"/>
      <sheetData sheetId="1169"/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/>
      <sheetData sheetId="1303"/>
      <sheetData sheetId="1304"/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/>
      <sheetData sheetId="1326"/>
      <sheetData sheetId="1327"/>
      <sheetData sheetId="1328"/>
      <sheetData sheetId="1329"/>
      <sheetData sheetId="1330"/>
      <sheetData sheetId="133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/>
      <sheetData sheetId="1344" refreshError="1"/>
      <sheetData sheetId="1345" refreshError="1"/>
      <sheetData sheetId="1346"/>
      <sheetData sheetId="1347" refreshError="1"/>
      <sheetData sheetId="1348" refreshError="1"/>
      <sheetData sheetId="1349" refreshError="1"/>
      <sheetData sheetId="1350"/>
      <sheetData sheetId="1351" refreshError="1"/>
      <sheetData sheetId="1352" refreshError="1"/>
      <sheetData sheetId="1353" refreshError="1"/>
      <sheetData sheetId="1354" refreshError="1"/>
      <sheetData sheetId="1355" refreshError="1"/>
      <sheetData sheetId="1356" refreshError="1"/>
      <sheetData sheetId="1357" refreshError="1"/>
      <sheetData sheetId="1358" refreshError="1"/>
      <sheetData sheetId="1359" refreshError="1"/>
      <sheetData sheetId="1360" refreshError="1"/>
      <sheetData sheetId="1361" refreshError="1"/>
      <sheetData sheetId="1362" refreshError="1"/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/>
      <sheetData sheetId="1397"/>
      <sheetData sheetId="1398" refreshError="1"/>
      <sheetData sheetId="1399"/>
      <sheetData sheetId="1400"/>
      <sheetData sheetId="1401"/>
      <sheetData sheetId="1402"/>
      <sheetData sheetId="1403"/>
      <sheetData sheetId="1404"/>
      <sheetData sheetId="1405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/>
      <sheetData sheetId="1414"/>
      <sheetData sheetId="1415"/>
      <sheetData sheetId="1416"/>
      <sheetData sheetId="1417"/>
      <sheetData sheetId="1418"/>
      <sheetData sheetId="1419"/>
      <sheetData sheetId="1420"/>
      <sheetData sheetId="1421"/>
      <sheetData sheetId="1422"/>
      <sheetData sheetId="1423"/>
      <sheetData sheetId="1424"/>
      <sheetData sheetId="1425"/>
      <sheetData sheetId="1426"/>
      <sheetData sheetId="1427"/>
      <sheetData sheetId="1428"/>
      <sheetData sheetId="1429" refreshError="1"/>
      <sheetData sheetId="1430"/>
      <sheetData sheetId="1431"/>
      <sheetData sheetId="1432"/>
      <sheetData sheetId="1433"/>
      <sheetData sheetId="1434"/>
      <sheetData sheetId="1435"/>
      <sheetData sheetId="1436"/>
      <sheetData sheetId="1437"/>
      <sheetData sheetId="1438"/>
      <sheetData sheetId="1439"/>
      <sheetData sheetId="1440"/>
      <sheetData sheetId="1441"/>
      <sheetData sheetId="1442"/>
      <sheetData sheetId="1443"/>
      <sheetData sheetId="1444"/>
      <sheetData sheetId="1445"/>
      <sheetData sheetId="1446"/>
      <sheetData sheetId="1447"/>
      <sheetData sheetId="1448"/>
      <sheetData sheetId="1449"/>
      <sheetData sheetId="1450"/>
      <sheetData sheetId="1451"/>
      <sheetData sheetId="1452"/>
      <sheetData sheetId="1453"/>
      <sheetData sheetId="1454" refreshError="1"/>
      <sheetData sheetId="1455"/>
      <sheetData sheetId="1456"/>
      <sheetData sheetId="1457"/>
      <sheetData sheetId="1458"/>
      <sheetData sheetId="1459"/>
      <sheetData sheetId="1460"/>
      <sheetData sheetId="1461"/>
      <sheetData sheetId="1462"/>
      <sheetData sheetId="1463"/>
      <sheetData sheetId="1464"/>
      <sheetData sheetId="1465"/>
      <sheetData sheetId="1466"/>
      <sheetData sheetId="1467"/>
      <sheetData sheetId="1468"/>
      <sheetData sheetId="1469"/>
      <sheetData sheetId="1470"/>
      <sheetData sheetId="1471"/>
      <sheetData sheetId="1472"/>
      <sheetData sheetId="1473"/>
      <sheetData sheetId="1474"/>
      <sheetData sheetId="1475"/>
      <sheetData sheetId="1476"/>
      <sheetData sheetId="1477"/>
      <sheetData sheetId="1478"/>
      <sheetData sheetId="1479"/>
      <sheetData sheetId="1480"/>
      <sheetData sheetId="148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/>
      <sheetData sheetId="1523"/>
      <sheetData sheetId="1524"/>
      <sheetData sheetId="1525"/>
      <sheetData sheetId="1526"/>
      <sheetData sheetId="1527"/>
      <sheetData sheetId="1528"/>
      <sheetData sheetId="1529"/>
      <sheetData sheetId="1530"/>
      <sheetData sheetId="1531"/>
      <sheetData sheetId="1532"/>
      <sheetData sheetId="1533"/>
      <sheetData sheetId="1534"/>
      <sheetData sheetId="1535"/>
      <sheetData sheetId="1536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/>
      <sheetData sheetId="1553"/>
      <sheetData sheetId="1554"/>
      <sheetData sheetId="1555"/>
      <sheetData sheetId="1556"/>
      <sheetData sheetId="1557"/>
      <sheetData sheetId="1558"/>
      <sheetData sheetId="1559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 refreshError="1"/>
      <sheetData sheetId="1721" refreshError="1"/>
      <sheetData sheetId="1722" refreshError="1"/>
      <sheetData sheetId="1723" refreshError="1"/>
      <sheetData sheetId="1724" refreshError="1"/>
      <sheetData sheetId="1725" refreshError="1"/>
      <sheetData sheetId="1726" refreshError="1"/>
      <sheetData sheetId="1727" refreshError="1"/>
      <sheetData sheetId="1728" refreshError="1"/>
      <sheetData sheetId="1729" refreshError="1"/>
      <sheetData sheetId="1730" refreshError="1"/>
      <sheetData sheetId="1731" refreshError="1"/>
      <sheetData sheetId="1732" refreshError="1"/>
      <sheetData sheetId="1733" refreshError="1"/>
      <sheetData sheetId="1734" refreshError="1"/>
      <sheetData sheetId="1735" refreshError="1"/>
      <sheetData sheetId="1736" refreshError="1"/>
      <sheetData sheetId="1737" refreshError="1"/>
      <sheetData sheetId="1738" refreshError="1"/>
      <sheetData sheetId="1739" refreshError="1"/>
      <sheetData sheetId="1740" refreshError="1"/>
      <sheetData sheetId="1741" refreshError="1"/>
      <sheetData sheetId="1742" refreshError="1"/>
      <sheetData sheetId="1743" refreshError="1"/>
      <sheetData sheetId="1744" refreshError="1"/>
      <sheetData sheetId="1745" refreshError="1"/>
      <sheetData sheetId="1746" refreshError="1"/>
      <sheetData sheetId="1747" refreshError="1"/>
      <sheetData sheetId="1748" refreshError="1"/>
      <sheetData sheetId="1749" refreshError="1"/>
      <sheetData sheetId="1750" refreshError="1"/>
      <sheetData sheetId="1751" refreshError="1"/>
      <sheetData sheetId="1752" refreshError="1"/>
      <sheetData sheetId="1753" refreshError="1"/>
      <sheetData sheetId="1754" refreshError="1"/>
      <sheetData sheetId="1755" refreshError="1"/>
      <sheetData sheetId="1756" refreshError="1"/>
      <sheetData sheetId="1757" refreshError="1"/>
      <sheetData sheetId="1758" refreshError="1"/>
      <sheetData sheetId="1759" refreshError="1"/>
      <sheetData sheetId="1760" refreshError="1"/>
      <sheetData sheetId="1761" refreshError="1"/>
      <sheetData sheetId="1762" refreshError="1"/>
      <sheetData sheetId="1763" refreshError="1"/>
      <sheetData sheetId="1764" refreshError="1"/>
      <sheetData sheetId="1765" refreshError="1"/>
      <sheetData sheetId="1766" refreshError="1"/>
      <sheetData sheetId="1767"/>
      <sheetData sheetId="1768" refreshError="1"/>
      <sheetData sheetId="1769" refreshError="1"/>
      <sheetData sheetId="1770" refreshError="1"/>
      <sheetData sheetId="1771" refreshError="1"/>
      <sheetData sheetId="1772" refreshError="1"/>
      <sheetData sheetId="1773" refreshError="1"/>
      <sheetData sheetId="1774" refreshError="1"/>
      <sheetData sheetId="1775" refreshError="1"/>
      <sheetData sheetId="1776" refreshError="1"/>
      <sheetData sheetId="1777" refreshError="1"/>
      <sheetData sheetId="1778" refreshError="1"/>
      <sheetData sheetId="1779" refreshError="1"/>
      <sheetData sheetId="1780" refreshError="1"/>
      <sheetData sheetId="178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заказчиков"/>
      <sheetName val="ОДД (стр-во+экспл.)"/>
      <sheetName val="база"/>
      <sheetName val="Коэффициенты"/>
      <sheetName val="исх-данные"/>
      <sheetName val="смета"/>
      <sheetName val="лист1"/>
    </sheetNames>
    <sheetDataSet>
      <sheetData sheetId="0" refreshError="1"/>
      <sheetData sheetId="1">
        <row r="85">
          <cell r="B85" t="str">
            <v>Исполнительная смета</v>
          </cell>
        </row>
        <row r="86">
          <cell r="B86" t="str">
            <v>Смета на проектные работы</v>
          </cell>
        </row>
      </sheetData>
      <sheetData sheetId="2" refreshError="1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1"/>
      <sheetName val="259-290"/>
      <sheetName val="р.Волхов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93-110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Б.Сатка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Данные_для_расчёта_сметы"/>
      <sheetName val="Данные для расчёта сметы"/>
      <sheetName val="топо"/>
      <sheetName val="топография"/>
      <sheetName val="свод 3"/>
      <sheetName val="СметаСводная"/>
      <sheetName val="свод 2"/>
      <sheetName val="См 1 наруж.водопровод"/>
      <sheetName val="Кл-р SysTel"/>
      <sheetName val="СПРПФ"/>
      <sheetName val="sapactivexlhiddensheet"/>
      <sheetName val="ПДР"/>
      <sheetName val="КП Прим (3)"/>
      <sheetName val="1.3"/>
      <sheetName val="Калькуляция_2012"/>
      <sheetName val="СметаСводная Рыб"/>
      <sheetName val="1.2.1-Проект"/>
      <sheetName val="Итог"/>
      <sheetName val="см8"/>
      <sheetName val="свод"/>
      <sheetName val="4"/>
      <sheetName val="Землеотвод"/>
      <sheetName val="КП к снег Рыбинская"/>
      <sheetName val="Таас-Юрях"/>
      <sheetName val="Етыпур-"/>
      <sheetName val="ЗапТарк"/>
      <sheetName val="Приобка"/>
      <sheetName val="Тобольск"/>
      <sheetName val="ВЖК"/>
      <sheetName val="КП Мак"/>
      <sheetName val="сводная"/>
      <sheetName val="влад-таблица"/>
      <sheetName val="х"/>
      <sheetName val="Стр1По"/>
      <sheetName val="Бюджет"/>
      <sheetName val="Материалы"/>
      <sheetName val="Подрядчики"/>
      <sheetName val="гидрология"/>
      <sheetName val="КП НовоКов"/>
      <sheetName val="Калплан Кра"/>
      <sheetName val="изыскания 2"/>
      <sheetName val="КП к ГК"/>
      <sheetName val="OCK1"/>
      <sheetName val="Summary"/>
      <sheetName val="НДС"/>
      <sheetName val="свод_3"/>
      <sheetName val="свод_2"/>
      <sheetName val="См_1_наруж_водопровод"/>
      <sheetName val="Кл-р_SysTel"/>
      <sheetName val="КП_Прим_(3)"/>
      <sheetName val="1_3"/>
      <sheetName val="СметаСводная_Рыб"/>
      <sheetName val="пр_5_1"/>
      <sheetName val="Стр5"/>
      <sheetName val="Стр6"/>
      <sheetName val="Стр7"/>
      <sheetName val="Стр8а"/>
      <sheetName val="Стр9а"/>
      <sheetName val="Стр8б"/>
      <sheetName val="Стр9б"/>
      <sheetName val="Стр8г"/>
      <sheetName val="Стр9г"/>
      <sheetName val="Стр8и"/>
      <sheetName val="Стр9и"/>
      <sheetName val="Стр14"/>
      <sheetName val="Список"/>
      <sheetName val="Иммакр"/>
      <sheetName val="Данные1кв."/>
      <sheetName val="Данные"/>
      <sheetName val="Стр2По"/>
      <sheetName val="Стр3По"/>
      <sheetName val="Стр4По"/>
      <sheetName val="Стр5По"/>
      <sheetName val="Стр6По(а)"/>
      <sheetName val="Стр6По(б)"/>
      <sheetName val="Стр6По(г)"/>
      <sheetName val="Стр6По(и)"/>
      <sheetName val="Стр7По"/>
      <sheetName val="Коэф КВ"/>
      <sheetName val="EKDEB90"/>
      <sheetName val="Стр1"/>
      <sheetName val="ИД"/>
      <sheetName val="январь"/>
      <sheetName val="Лист1"/>
      <sheetName val="База"/>
      <sheetName val="6.52-свод"/>
      <sheetName val="ТИТУЛ"/>
      <sheetName val="ОБЩЕСТВА"/>
      <sheetName val="План"/>
      <sheetName val="Лист2"/>
      <sheetName val="Гр5(о)"/>
      <sheetName val="Справочник"/>
      <sheetName val="Данные1кв_"/>
      <sheetName val="Коэф_КВ"/>
      <sheetName val="6_52-свод"/>
      <sheetName val="пятилетка"/>
      <sheetName val="мониторинг"/>
      <sheetName val="Параметры"/>
      <sheetName val="кп"/>
      <sheetName val="Кал.план Жукова даты - не надо"/>
      <sheetName val="смета СИД"/>
      <sheetName val="Ачинский НПЗ"/>
      <sheetName val="Об-15"/>
      <sheetName val="Зап-3- СЦБ"/>
      <sheetName val="свод1"/>
      <sheetName val="Journals"/>
      <sheetName val="ц_1991"/>
      <sheetName val="Восстановл_Лист13"/>
      <sheetName val="Восстановл_Лист15"/>
      <sheetName val="Восстановл_Лист19"/>
      <sheetName val="Восстановл_Лист7"/>
      <sheetName val="Восстановл_Лист5"/>
      <sheetName val="Восстановл_Лист44"/>
      <sheetName val="Восстановл_Лист29"/>
      <sheetName val="Восстановл_Лист6"/>
      <sheetName val="Восстановл_Лист2"/>
      <sheetName val="Восстановл_Лист4"/>
      <sheetName val="Восстановл_Лист8"/>
      <sheetName val="Восстановл_Лист45"/>
      <sheetName val="Восстановл_Лист27"/>
      <sheetName val="Восстановл_Лист9"/>
      <sheetName val="Восстановл_Лист10"/>
      <sheetName val="Восстановл_Лист46"/>
      <sheetName val="Восстановл_Лист28"/>
      <sheetName val="Восстановл_Лист11"/>
      <sheetName val="Восстановл_Лист12"/>
      <sheetName val="Восстановл_Лист47"/>
      <sheetName val="Восстановл_Лист14"/>
      <sheetName val="Восстановл_Лист1"/>
      <sheetName val="Восстановл_Лист18"/>
      <sheetName val="Восстановл_Лист21"/>
      <sheetName val="Восстановл_Лист20"/>
      <sheetName val="Восстановл_Лист49"/>
      <sheetName val="Восстановл_Лист25"/>
      <sheetName val="Norm"/>
      <sheetName val="все"/>
      <sheetName val="ГПК"/>
      <sheetName val="ДКС"/>
      <sheetName val="Етыпур"/>
      <sheetName val="Западн"/>
      <sheetName val="НГКХ"/>
      <sheetName val="ПСП "/>
      <sheetName val="УПН"/>
      <sheetName val="Коэфф1."/>
      <sheetName val="Спр_общий"/>
      <sheetName val="Пример расчета"/>
      <sheetName val="Курсы"/>
      <sheetName val="Упр"/>
      <sheetName val="ВКЕ"/>
      <sheetName val="СМЕТА проект"/>
      <sheetName val="РП"/>
      <sheetName val="Сводная смета"/>
      <sheetName val="list"/>
      <sheetName val="Разработка проекта"/>
      <sheetName val="Main"/>
      <sheetName val="Лист опроса"/>
      <sheetName val="к.84-к.83"/>
      <sheetName val="Шкаф"/>
      <sheetName val="Прайс лист"/>
      <sheetName val="HP и оргтехника"/>
      <sheetName val="5ОборРабМест(HP)"/>
      <sheetName val="ИГ1"/>
      <sheetName val="#ССЫЛКА"/>
      <sheetName val="СметаСводная Колпино"/>
      <sheetName val="СметаСводная павильон"/>
      <sheetName val="НЕДЕЛИ"/>
      <sheetName val="13.1"/>
      <sheetName val="Архив2"/>
      <sheetName val="Амур ДОН"/>
      <sheetName val="Calc"/>
      <sheetName val="Opex personnel (Term facs)"/>
      <sheetName val="КП (2)"/>
      <sheetName val="ПСП_"/>
      <sheetName val="Пример_расчета"/>
      <sheetName val="СМЕТА_проект"/>
      <sheetName val="Сводная_смета"/>
      <sheetName val="Разработка_проекта"/>
      <sheetName val="СМ"/>
      <sheetName val="Раб"/>
      <sheetName val="Ap"/>
      <sheetName val="Раб1"/>
      <sheetName val="Штамп"/>
      <sheetName val="Ан"/>
      <sheetName val="СмДок"/>
      <sheetName val="СостРабПр"/>
      <sheetName val="Огл"/>
      <sheetName val="ПЗ"/>
      <sheetName val="ИсхДан"/>
      <sheetName val="С0"/>
      <sheetName val="Л09-02"/>
      <sheetName val="Л09-03"/>
      <sheetName val="16"/>
      <sheetName val="17"/>
      <sheetName val="18"/>
      <sheetName val="SS(4)"/>
      <sheetName val="SS(5)"/>
      <sheetName val="SS(6)"/>
      <sheetName val="SSS"/>
      <sheetName val="SS(7)"/>
      <sheetName val="SS(8)"/>
      <sheetName val="SS(9)"/>
      <sheetName val="SS(10)"/>
      <sheetName val="SS(11)"/>
      <sheetName val="SS(12)"/>
      <sheetName val="SS(13)"/>
      <sheetName val="SS(14)"/>
      <sheetName val="SS(15)"/>
      <sheetName val="SS(16)"/>
      <sheetName val="SS(17)"/>
      <sheetName val="SS(18)"/>
      <sheetName val="SS(19)"/>
      <sheetName val="SS(20)"/>
      <sheetName val="SS(21)"/>
      <sheetName val="SS(22)"/>
      <sheetName val="SS(23)"/>
      <sheetName val="SS(24)"/>
      <sheetName val="SS(25)"/>
      <sheetName val="SS(26)"/>
      <sheetName val="SS(27)"/>
      <sheetName val="SS(28)"/>
      <sheetName val="SS(29)"/>
      <sheetName val="SS(30)"/>
      <sheetName val="SS(31)"/>
      <sheetName val="SS(32)"/>
      <sheetName val="SS(33)"/>
      <sheetName val="SS(34)"/>
      <sheetName val="SS(35)"/>
      <sheetName val="SS(36)"/>
      <sheetName val="SS(37)"/>
      <sheetName val="SS(38)"/>
      <sheetName val="SS(39)"/>
      <sheetName val="SS(40)"/>
      <sheetName val="SS(41)"/>
      <sheetName val="SS(42)"/>
      <sheetName val="SS(43)"/>
      <sheetName val="SS(44)"/>
      <sheetName val="SS(45)"/>
      <sheetName val="SS(46)"/>
      <sheetName val="SS(47)"/>
      <sheetName val="SS(48)"/>
      <sheetName val="SS(49)"/>
      <sheetName val="SS(50)"/>
      <sheetName val="SS(51)"/>
      <sheetName val="SS(52)"/>
      <sheetName val="SS(53)"/>
      <sheetName val="SS(54)"/>
      <sheetName val="SS(55)"/>
      <sheetName val="SS(56)"/>
      <sheetName val="SS(57)"/>
      <sheetName val="SS(58)"/>
      <sheetName val="SS(59)"/>
      <sheetName val="SS(60)"/>
      <sheetName val="SS(61)"/>
      <sheetName val="SS(62)"/>
      <sheetName val="SS(63)"/>
      <sheetName val="SS(64)"/>
      <sheetName val="SS(65)"/>
      <sheetName val="SS(66)"/>
      <sheetName val="SS(67)"/>
      <sheetName val="SS(68)"/>
      <sheetName val="SS(69)"/>
      <sheetName val="SS(70)"/>
      <sheetName val="SS(71)"/>
      <sheetName val="SS(72)"/>
      <sheetName val="SS(73)"/>
      <sheetName val="SS(74)"/>
      <sheetName val="SS(75)"/>
      <sheetName val="SS(76)"/>
      <sheetName val="SS(77)"/>
      <sheetName val="SS(78)"/>
      <sheetName val="SS(79)"/>
      <sheetName val="SS(80)"/>
      <sheetName val="SS(81)"/>
      <sheetName val="SS(82)"/>
      <sheetName val="SS(83)"/>
      <sheetName val="SS(84)"/>
      <sheetName val="SS(85)"/>
      <sheetName val="SS(86)"/>
      <sheetName val="SS(87)"/>
      <sheetName val="SS(88)"/>
      <sheetName val="SS(89)"/>
      <sheetName val="SS(90)"/>
      <sheetName val="SS(91)"/>
      <sheetName val="SS(92)"/>
      <sheetName val="SS(93)"/>
      <sheetName val="SS(94)"/>
      <sheetName val="SS(95)"/>
      <sheetName val="SS(96)"/>
      <sheetName val="SS(97)"/>
      <sheetName val="SS(98)"/>
      <sheetName val="SS(99)"/>
      <sheetName val="SS(100)"/>
      <sheetName val="SS(101)"/>
      <sheetName val="SS(102)"/>
      <sheetName val="SS(103)"/>
      <sheetName val="SS(104)"/>
      <sheetName val="SS(105)"/>
      <sheetName val="SS(106)"/>
      <sheetName val="SS(107)"/>
      <sheetName val="SS(108)"/>
      <sheetName val="SS(109)"/>
      <sheetName val="SS(110)"/>
      <sheetName val="SS(111)"/>
      <sheetName val="SS(112)"/>
      <sheetName val="SS(113)"/>
      <sheetName val="SS(114)"/>
      <sheetName val="SS(115)"/>
      <sheetName val="SS(116)"/>
      <sheetName val="SS(117)"/>
      <sheetName val="SS(118)"/>
      <sheetName val="SS(119)"/>
      <sheetName val="SS(120)"/>
      <sheetName val="SS(121)"/>
      <sheetName val="SS(122)"/>
      <sheetName val="SS(123)"/>
      <sheetName val="SS(124)"/>
      <sheetName val="SS(125)"/>
      <sheetName val="SS(126)"/>
      <sheetName val="SS(127)"/>
      <sheetName val="SS(128)"/>
      <sheetName val="SS(129)"/>
      <sheetName val="SS(130)"/>
      <sheetName val="SS(131)"/>
      <sheetName val="SS(132)"/>
      <sheetName val="SS(133)"/>
      <sheetName val="SS(134)"/>
      <sheetName val="SS(135)"/>
      <sheetName val="SS(136)"/>
      <sheetName val="SS(137)"/>
      <sheetName val="SS(138)"/>
      <sheetName val="SS(139)"/>
      <sheetName val="SS(140)"/>
      <sheetName val="SS(141)"/>
      <sheetName val="SS(142)"/>
      <sheetName val="SS(143)"/>
      <sheetName val="SS(144)"/>
      <sheetName val="SS(145)"/>
      <sheetName val="SS(146)"/>
      <sheetName val="SS(147)"/>
      <sheetName val="SS(148)"/>
      <sheetName val="SS(149)"/>
      <sheetName val="SS(150)"/>
      <sheetName val="SS(151)"/>
      <sheetName val="SS(152)"/>
      <sheetName val="SS(153)"/>
      <sheetName val="SS(154)"/>
      <sheetName val="SS(155)"/>
      <sheetName val="SS(156)"/>
      <sheetName val="SS(157)"/>
      <sheetName val="SS(158)"/>
      <sheetName val="SS(159)"/>
      <sheetName val="SS(160)"/>
      <sheetName val="SS(161)"/>
      <sheetName val="SS(162)"/>
      <sheetName val="SS(163)"/>
      <sheetName val="SS(164)"/>
      <sheetName val="SS(166)"/>
      <sheetName val="Титул1"/>
      <sheetName val="Титул2"/>
      <sheetName val="Титул3"/>
      <sheetName val="ПДР ООО &quot;Юкос ФБЦ&quot;"/>
      <sheetName val="Lim"/>
      <sheetName val="Хар_"/>
      <sheetName val="С1_"/>
      <sheetName val="total"/>
      <sheetName val="исходные данные"/>
      <sheetName val="Комплектация"/>
      <sheetName val="трубы"/>
      <sheetName val="расчетные таблицы"/>
      <sheetName val="СМР"/>
      <sheetName val="дороги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в работу"/>
      <sheetName val="Прибыль опл"/>
      <sheetName val="трансформация1"/>
      <sheetName val="breakdown"/>
      <sheetName val="Destination"/>
      <sheetName val="Объемы работ по ПВ"/>
      <sheetName val="мсн"/>
      <sheetName val="A54НДС"/>
      <sheetName val="шаблон"/>
      <sheetName val="Переменные и константы"/>
      <sheetName val="вариант"/>
      <sheetName val="СС"/>
      <sheetName val="Капитальные затраты"/>
      <sheetName val="Свод объем"/>
      <sheetName val="Дополнительные параметры"/>
      <sheetName val="1ПС"/>
      <sheetName val="Вспомогательный"/>
      <sheetName val="Обновление"/>
      <sheetName val="Цена"/>
      <sheetName val="Product"/>
      <sheetName val="Смета 1свод"/>
      <sheetName val="СметаСводная снег"/>
      <sheetName val="К.рын"/>
      <sheetName val="информация"/>
      <sheetName val="Приложение 2"/>
      <sheetName val="ИД1"/>
      <sheetName val="ЭХЗ"/>
      <sheetName val="Должности"/>
      <sheetName val="Смета-Т"/>
      <sheetName val="ID"/>
      <sheetName val="Настройка"/>
      <sheetName val="BACT"/>
      <sheetName val="База Геодезия"/>
      <sheetName val="База Геология"/>
      <sheetName val="6"/>
      <sheetName val="5.1"/>
      <sheetName val="СП"/>
      <sheetName val="ОДД (стр-во+экспл.)"/>
      <sheetName val="Расч(подряд)"/>
      <sheetName val="РС"/>
      <sheetName val="См3 СЦБ-зап"/>
      <sheetName val="УП _2004"/>
      <sheetName val="АЧ"/>
      <sheetName val="Настройки"/>
      <sheetName val="3.1"/>
      <sheetName val="Хаттон 90.90 Femco"/>
      <sheetName val="СметаСводная 1 оч"/>
      <sheetName val="Общая часть"/>
      <sheetName val="ОПС"/>
      <sheetName val="ЛЧ"/>
      <sheetName val=""/>
      <sheetName val="Исходные"/>
      <sheetName val="Табл38-7"/>
      <sheetName val="БП НОВЫЙ"/>
      <sheetName val="Тестовый"/>
      <sheetName val="3.1 ТХ"/>
      <sheetName val="Расчет 2"/>
      <sheetName val="Смета №1"/>
      <sheetName val="Leistungsakt"/>
      <sheetName val="К"/>
      <sheetName val="ПД"/>
      <sheetName val="Курс доллара"/>
      <sheetName val="Смета 2"/>
      <sheetName val="№5 СУБ Инж защ"/>
      <sheetName val="кап.ремонт"/>
      <sheetName val="геолог"/>
      <sheetName val="база на 21-04-08"/>
      <sheetName val="темп"/>
      <sheetName val="Дополнительные пара_x0000__x0000__x0005__x0000__xde00_"/>
      <sheetName val="СНГ"/>
      <sheetName val="Курс $"/>
      <sheetName val="СметаЗатрат"/>
      <sheetName val="Ф3П"/>
      <sheetName val="Ф2П"/>
      <sheetName val="Дог_рас"/>
      <sheetName val="КП_СС"/>
      <sheetName val="р_Волхов1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Б_Сат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Данные_для_расчёта_сметы1"/>
      <sheetName val="свод_31"/>
      <sheetName val="свод_21"/>
      <sheetName val="См_1_наруж_водопровод1"/>
      <sheetName val="Кл-р_SysTel1"/>
      <sheetName val="КП_Прим_(3)1"/>
      <sheetName val="1_31"/>
      <sheetName val="СметаСводная_Рыб1"/>
      <sheetName val="1_2_1-Проект"/>
      <sheetName val="КП_к_снег_Рыбинская"/>
      <sheetName val="КП_Мак"/>
      <sheetName val="КП_НовоКов"/>
      <sheetName val="Калплан_Кра"/>
      <sheetName val="изыскания_2"/>
      <sheetName val="КП_к_ГК"/>
      <sheetName val="Кал_план_Жукова_даты_-_не_надо"/>
      <sheetName val="смета_СИД"/>
      <sheetName val="Данные1кв_1"/>
      <sheetName val="Коэф_КВ1"/>
      <sheetName val="6_52-свод1"/>
      <sheetName val="Ачинский_НПЗ"/>
      <sheetName val="Зап-3-_СЦБ"/>
      <sheetName val="ПСП_1"/>
      <sheetName val="Коэфф1_"/>
      <sheetName val="Пример_расчета1"/>
      <sheetName val="СМЕТА_проект1"/>
      <sheetName val="Сводная_смета1"/>
      <sheetName val="Разработка_проекта1"/>
      <sheetName val="Лист_опроса"/>
      <sheetName val="к_84-к_83"/>
      <sheetName val="Прайс_лист"/>
      <sheetName val="HP_и_оргтехника"/>
      <sheetName val="СметаСводная_Колпино"/>
      <sheetName val="СметаСводная_павильон"/>
      <sheetName val="13_1"/>
      <sheetName val="Амур_ДОН"/>
      <sheetName val="Opex_personnel_(Term_facs)"/>
      <sheetName val="КП_(2)"/>
      <sheetName val="ПДР_ООО_&quot;Юкос_ФБЦ&quot;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в_работу"/>
      <sheetName val="Прибыль_опл"/>
      <sheetName val="Объемы_работ_по_ПВ"/>
      <sheetName val="Переменные_и_константы"/>
      <sheetName val="Капитальные_затраты"/>
      <sheetName val="Свод_объем"/>
      <sheetName val="Дополнительные_параметры"/>
      <sheetName val="Смета_1свод"/>
      <sheetName val="СметаСводная_снег"/>
      <sheetName val="К_рын"/>
      <sheetName val="Приложение_2"/>
      <sheetName val="База_Геодезия"/>
      <sheetName val="База_Геология"/>
      <sheetName val="5_1"/>
      <sheetName val="ОДД_(стр-во+экспл_)"/>
      <sheetName val="См3_СЦБ-зап"/>
      <sheetName val="Справочные данные"/>
      <sheetName val="2003г."/>
      <sheetName val="Замещение"/>
      <sheetName val="ИДвалка"/>
      <sheetName val="Расчет_ССР"/>
      <sheetName val="Base"/>
      <sheetName val="Дополнительные пара"/>
      <sheetName val="списки"/>
      <sheetName val="СПЕЦИФИКАЦИЯ"/>
      <sheetName val="расчет вязкости"/>
      <sheetName val="мат"/>
      <sheetName val="отчет эл_эн  2000"/>
      <sheetName val="мобдемоб"/>
      <sheetName val="Лист3"/>
      <sheetName val="мат и зч"/>
      <sheetName val="5 Эксп "/>
      <sheetName val="Кал.план Жукова даты - не на/_x0000_"/>
      <sheetName val="Книга1"/>
      <sheetName val="Дополнительные пара_x0005__xde00_"/>
      <sheetName val="Смета 7"/>
      <sheetName val="Орг"/>
      <sheetName val="АКТ ВЫБОРА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/>
      <sheetData sheetId="635"/>
      <sheetData sheetId="636"/>
      <sheetData sheetId="637"/>
      <sheetData sheetId="638"/>
      <sheetData sheetId="639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лощадки"/>
      <sheetName val="база"/>
      <sheetName val="Коэффициенты"/>
      <sheetName val="топография"/>
      <sheetName val="Вспомогательный"/>
      <sheetName val="смета"/>
      <sheetName val="Лист опроса"/>
    </sheetNames>
    <sheetDataSet>
      <sheetData sheetId="0" refreshError="1"/>
      <sheetData sheetId="1"/>
      <sheetData sheetId="2" refreshError="1">
        <row r="1">
          <cell r="D1" t="str">
            <v xml:space="preserve"> </v>
          </cell>
        </row>
        <row r="2">
          <cell r="D2" t="str">
            <v>1-3 га</v>
          </cell>
        </row>
        <row r="3">
          <cell r="D3" t="str">
            <v>более 3 га</v>
          </cell>
        </row>
      </sheetData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эталон"/>
      <sheetName val="эталон_new"/>
      <sheetName val="старый эталон"/>
      <sheetName val="шаблон"/>
      <sheetName val="информация"/>
      <sheetName val="Смета 7"/>
      <sheetName val="Лист3"/>
    </sheetNames>
    <sheetDataSet>
      <sheetData sheetId="0"/>
      <sheetData sheetId="1"/>
      <sheetData sheetId="2"/>
      <sheetData sheetId="3">
        <row r="1">
          <cell r="E1" t="str">
            <v>Стадия оформления договора</v>
          </cell>
          <cell r="G1" t="str">
            <v>Стадия проектирования</v>
          </cell>
        </row>
        <row r="2">
          <cell r="E2">
            <v>5</v>
          </cell>
          <cell r="G2">
            <v>7</v>
          </cell>
        </row>
        <row r="3">
          <cell r="E3" t="str">
            <v>заявлен</v>
          </cell>
          <cell r="G3" t="str">
            <v>ИЗ</v>
          </cell>
        </row>
        <row r="4">
          <cell r="E4" t="str">
            <v>на оформлении</v>
          </cell>
          <cell r="G4" t="str">
            <v>ИЗ + РП</v>
          </cell>
        </row>
        <row r="5">
          <cell r="E5" t="str">
            <v>подписан</v>
          </cell>
          <cell r="G5" t="str">
            <v>ИЗ + РД</v>
          </cell>
        </row>
        <row r="6">
          <cell r="E6" t="str">
            <v>заявлен / приостановлен</v>
          </cell>
          <cell r="G6" t="str">
            <v>РП</v>
          </cell>
        </row>
        <row r="7">
          <cell r="E7" t="str">
            <v>на оформлении / приостановлен</v>
          </cell>
          <cell r="G7" t="str">
            <v>РП + согл</v>
          </cell>
        </row>
        <row r="8">
          <cell r="E8" t="str">
            <v>подписан / приостановлен</v>
          </cell>
          <cell r="G8" t="str">
            <v>РД</v>
          </cell>
        </row>
        <row r="9">
          <cell r="E9" t="str">
            <v>подписан / на расторжении</v>
          </cell>
          <cell r="G9" t="str">
            <v>РД + согл</v>
          </cell>
        </row>
        <row r="10">
          <cell r="G10" t="str">
            <v>согл</v>
          </cell>
        </row>
        <row r="11">
          <cell r="G11" t="str">
            <v>ТЭО</v>
          </cell>
        </row>
        <row r="12">
          <cell r="G12" t="str">
            <v>УЧ</v>
          </cell>
        </row>
        <row r="13">
          <cell r="G13" t="str">
            <v>НИОКР</v>
          </cell>
        </row>
        <row r="14">
          <cell r="G14" t="str">
            <v>АН</v>
          </cell>
        </row>
        <row r="15">
          <cell r="G15" t="str">
            <v>ТД</v>
          </cell>
        </row>
        <row r="16">
          <cell r="G16" t="str">
            <v>ТехД</v>
          </cell>
        </row>
        <row r="17">
          <cell r="G17" t="str">
            <v>ОИ</v>
          </cell>
        </row>
        <row r="18">
          <cell r="G18" t="str">
            <v>ДОН</v>
          </cell>
        </row>
        <row r="19">
          <cell r="G19" t="str">
            <v>ТЭР</v>
          </cell>
        </row>
        <row r="20">
          <cell r="G20" t="str">
            <v>эксп</v>
          </cell>
        </row>
        <row r="21">
          <cell r="G21" t="str">
            <v>ЧТЗ</v>
          </cell>
        </row>
        <row r="22">
          <cell r="G22" t="str">
            <v>ПРОЧ</v>
          </cell>
        </row>
        <row r="23">
          <cell r="G23" t="str">
            <v>ТПр</v>
          </cell>
        </row>
        <row r="24">
          <cell r="G24" t="str">
            <v>АТТ</v>
          </cell>
        </row>
      </sheetData>
      <sheetData sheetId="4"/>
      <sheetData sheetId="5" refreshError="1"/>
      <sheetData sheetId="6" refreshError="1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СУД1"/>
      <sheetName val="АСУД2"/>
      <sheetName val="АСУД3"/>
      <sheetName val="АСУД4"/>
      <sheetName val="АСУД5"/>
      <sheetName val="БАЗА"/>
      <sheetName val="исх-данные"/>
      <sheetName val="summary"/>
      <sheetName val="исх_данные"/>
      <sheetName val="исходные данные"/>
      <sheetName val="СЦПР-90-38"/>
      <sheetName val="топография"/>
      <sheetName val="Коэффициенты"/>
      <sheetName val="смета"/>
      <sheetName val="ОДД (стр-во+экспл.)"/>
      <sheetName val="D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2">
          <cell r="A2" t="str">
            <v>3-го квартала 2011 года</v>
          </cell>
        </row>
        <row r="47">
          <cell r="B47" t="str">
            <v>Таблица 3.2.3.2</v>
          </cell>
        </row>
        <row r="48">
          <cell r="B48" t="str">
            <v>При количестве очередей работ на перекрестке до 3</v>
          </cell>
        </row>
        <row r="49">
          <cell r="B49" t="str">
            <v>При количестве очередей работ на перекрестке от 4 до 6</v>
          </cell>
        </row>
        <row r="50">
          <cell r="B50" t="str">
            <v>При количестве очередей работ на перекрестке от 7 до 10</v>
          </cell>
        </row>
        <row r="51">
          <cell r="B51" t="str">
            <v>При количестве очередей работ на перекрестке от 11 до 15-ти</v>
          </cell>
        </row>
      </sheetData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ГИП"/>
      <sheetName val="ОРФиСО"/>
      <sheetName val="Филиалы"/>
      <sheetName val="анн"/>
      <sheetName val="связи"/>
      <sheetName val="информация"/>
      <sheetName val="база"/>
      <sheetName val="Коэффициенты"/>
      <sheetName val="Л"/>
      <sheetName val="смета"/>
    </sheetNames>
    <sheetDataSet>
      <sheetData sheetId="0"/>
      <sheetData sheetId="1"/>
      <sheetData sheetId="2"/>
      <sheetData sheetId="3"/>
      <sheetData sheetId="4"/>
      <sheetData sheetId="5">
        <row r="8">
          <cell r="B8">
            <v>39426.518341319446</v>
          </cell>
        </row>
      </sheetData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ТОГО "/>
      <sheetName val="НЦС К-400"/>
      <sheetName val="Труба Д400"/>
      <sheetName val="НЦС К-355"/>
      <sheetName val="НЦС К-300"/>
      <sheetName val="НЦС В-2х200"/>
      <sheetName val="Благоустройство"/>
      <sheetName val="Колодцы"/>
      <sheetName val="УВВ"/>
      <sheetName val="СТУ"/>
      <sheetName val="Байпас"/>
      <sheetName val="Лист2"/>
      <sheetName val="Лист3"/>
      <sheetName val="Лист4"/>
      <sheetName val="Лист5"/>
      <sheetName val="Лист6"/>
      <sheetName val="Лист7"/>
      <sheetName val="Лист8"/>
      <sheetName val="Лист9"/>
      <sheetName val="Лист10"/>
      <sheetName val="Лист11"/>
    </sheetNames>
    <sheetDataSet>
      <sheetData sheetId="0"/>
      <sheetData sheetId="1"/>
      <sheetData sheetId="2"/>
      <sheetData sheetId="3" refreshError="1"/>
      <sheetData sheetId="4"/>
      <sheetData sheetId="5" refreshError="1"/>
      <sheetData sheetId="6"/>
      <sheetData sheetId="7" refreshError="1"/>
      <sheetData sheetId="8">
        <row r="27">
          <cell r="D27">
            <v>1.3837999999999999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опография"/>
      <sheetName val="геология"/>
      <sheetName val="гидрология"/>
      <sheetName val="эл.химз."/>
      <sheetName val="геология "/>
      <sheetName val="РП"/>
      <sheetName val="Восстановл_Лист7"/>
      <sheetName val="Восстановл_Лист13"/>
      <sheetName val="Восстановл_Лист15"/>
      <sheetName val="Восстановл_Лист19"/>
      <sheetName val="Восстановл_Лист44"/>
      <sheetName val="Восстановл_Лист6"/>
      <sheetName val="Восстановл_Лист4"/>
      <sheetName val="Восстановл_Лист45"/>
      <sheetName val="Восстановл_Лист9"/>
      <sheetName val="Восстановл_Лист10"/>
      <sheetName val="Восстановл_Лист46"/>
      <sheetName val="Восстановл_Лист11"/>
      <sheetName val="Восстановл_Лист47"/>
      <sheetName val="Восстановл_Лист20"/>
      <sheetName val="Восстановл_Лист49"/>
      <sheetName val="Восстановл_Лист21"/>
      <sheetName val="См 1 наруж.водопровод"/>
      <sheetName val="свод"/>
      <sheetName val="свод 2"/>
      <sheetName val="сводная"/>
      <sheetName val="Смета"/>
      <sheetName val="Табл38-7"/>
      <sheetName val="вариант"/>
      <sheetName val="Разработка проекта"/>
      <sheetName val="Обновление"/>
      <sheetName val="Лист1"/>
      <sheetName val="Цена"/>
      <sheetName val="ПДР"/>
      <sheetName val="Product"/>
      <sheetName val="КП НовоКов"/>
      <sheetName val="Summary"/>
      <sheetName val="sapactivexlhiddensheet"/>
      <sheetName val="Шкаф"/>
      <sheetName val="Коэфф1."/>
      <sheetName val="Прайс лист"/>
      <sheetName val="График"/>
      <sheetName val="Данные для расчёта сметы"/>
      <sheetName val="Спецификация"/>
      <sheetName val="эл_химз_"/>
      <sheetName val="геология_"/>
      <sheetName val="См_1_наруж_водопровод"/>
      <sheetName val="свод_2"/>
      <sheetName val="Разработка_проекта"/>
      <sheetName val="КП_НовоКов"/>
      <sheetName val="Счет-Фактура"/>
      <sheetName val="Переменные и константы"/>
      <sheetName val="СметаСводная 1 оч"/>
      <sheetName val="пятилетка"/>
      <sheetName val="мониторинг"/>
      <sheetName val="СМЕТА проект"/>
      <sheetName val="Данные_для_расчёта_сметы"/>
      <sheetName val="Коэфф1_"/>
      <sheetName val="Прайс_лист"/>
      <sheetName val="СметаСводная_1_оч"/>
      <sheetName val="Пример расчета"/>
      <sheetName val="свод (2)"/>
      <sheetName val="Калплан ОИ2 Макм крестики"/>
      <sheetName val="к.84-к.83"/>
      <sheetName val="ТИТУЛ"/>
      <sheetName val="6.14"/>
      <sheetName val="ОБЩЕСТВА"/>
      <sheetName val="6.3.1"/>
      <sheetName val="6.20"/>
      <sheetName val="6.4.1"/>
      <sheetName val="ПРОГНОЗ_1"/>
      <sheetName val="6_11_1  сторонние"/>
      <sheetName val="установки"/>
      <sheetName val="8.14 КР (списание)ОПСТИКР"/>
      <sheetName val="Стр1"/>
      <sheetName val="Список"/>
      <sheetName val="6_14"/>
      <sheetName val="6_3_1"/>
      <sheetName val="6_20"/>
      <sheetName val="6_4_1"/>
      <sheetName val="6_11_1__сторонние"/>
      <sheetName val="8_14_КР_(списание)ОПСТИКР"/>
      <sheetName val="Списки"/>
      <sheetName val="6.14_КР"/>
      <sheetName val="топо"/>
      <sheetName val="Прилож"/>
      <sheetName val="см8"/>
      <sheetName val="DATA"/>
      <sheetName val="Нормы"/>
      <sheetName val="Текущие цены"/>
      <sheetName val="рабочий"/>
      <sheetName val="окраска"/>
      <sheetName val="все"/>
      <sheetName val="Зап-3- СЦБ"/>
      <sheetName val="Кредиты"/>
      <sheetName val="СметаСводная Рыб"/>
      <sheetName val="отчет эл_эн  2000"/>
      <sheetName val="информация"/>
      <sheetName val="ПОДПИСИ"/>
      <sheetName val="13.1"/>
      <sheetName val="РАСЧЕТ"/>
      <sheetName val="эл_химз_1"/>
      <sheetName val="геология_1"/>
      <sheetName val="6_141"/>
      <sheetName val="6_3_11"/>
      <sheetName val="6_201"/>
      <sheetName val="6_4_11"/>
      <sheetName val="6_11_1__сторонние1"/>
      <sheetName val="8_14_КР_(списание)ОПСТИКР1"/>
      <sheetName val="6_14_КР"/>
      <sheetName val="Текущие_цены"/>
      <sheetName val="Зап-3-_СЦБ"/>
      <sheetName val="Пример_расчета"/>
      <sheetName val="СметаСводная_Рыб"/>
      <sheetName val="отчет_эл_эн__2000"/>
      <sheetName val="к_84-к_83"/>
      <sheetName val="6.3"/>
      <sheetName val="6.7"/>
      <sheetName val="6.3.1.3"/>
      <sheetName val="Лист2"/>
      <sheetName val="КП (2)"/>
      <sheetName val="Бюджет"/>
      <sheetName val="Norm"/>
      <sheetName val="свод 3"/>
      <sheetName val="ID"/>
      <sheetName val="СС"/>
      <sheetName val="ЭХЗ"/>
      <sheetName val="РасчетКомандир1"/>
      <sheetName val="РасчетКомандир2"/>
      <sheetName val="Коэфф"/>
      <sheetName val="Смета2 проект. раб."/>
      <sheetName val="Суточная"/>
      <sheetName val="Смета 1"/>
      <sheetName val="данные"/>
      <sheetName val="Баланс"/>
      <sheetName val="Смета2_проект__раб_"/>
      <sheetName val="Смета_1"/>
      <sheetName val="Production and Spend"/>
      <sheetName val="OCK1"/>
      <sheetName val="1.3"/>
      <sheetName val="ИГ1"/>
      <sheetName val="К.рын"/>
      <sheetName val="Сводная смета"/>
      <sheetName val="Землеотвод"/>
      <sheetName val="шаблон"/>
      <sheetName val="СметаСводная павильон"/>
      <sheetName val="93-110"/>
      <sheetName val="Св. смета"/>
      <sheetName val="РБС ИЗМ1"/>
      <sheetName val="СметаСводная снег"/>
      <sheetName val="Лист опроса"/>
      <sheetName val="Исполнение _освоение по закупк_"/>
      <sheetName val="Исполнение для Ускова"/>
      <sheetName val="Выборка по отсыпкам"/>
      <sheetName val="ИП _отсыпки_"/>
      <sheetName val="ИП _отсыпки_ФОТ_диз_т_"/>
      <sheetName val="ИП _отсыпки_ _выборка_"/>
      <sheetName val="Исполнение по оборуд_"/>
      <sheetName val="Исполнение по оборуд_ _2_"/>
      <sheetName val="Исполнение сжато"/>
      <sheetName val="Форма для бурения"/>
      <sheetName val="Форма для КС"/>
      <sheetName val="Форма для ГР"/>
      <sheetName val="Корректировка"/>
      <sheetName val="Смета 1свод"/>
      <sheetName val="таблица руководству"/>
      <sheetName val="Суточная добыча за неделю"/>
      <sheetName val="list"/>
      <sheetName val="Прибыль опл"/>
      <sheetName val="Вспомогательный"/>
      <sheetName val="сохранить"/>
      <sheetName val="5ОборРабМест(HP)"/>
      <sheetName val="№5 СУБ Инж защ"/>
      <sheetName val="HP и оргтехника"/>
      <sheetName val="Calc"/>
      <sheetName val="История"/>
      <sheetName val="Р1"/>
      <sheetName val="Параметры_i"/>
      <sheetName val="Таблица 2"/>
      <sheetName val="свод1"/>
      <sheetName val="Таблица 4 АСУТП"/>
      <sheetName val="Input"/>
      <sheetName val="Calculation"/>
      <sheetName val="ст ГТМ"/>
      <sheetName val="ПДР ООО &quot;Юкос ФБЦ&quot;"/>
      <sheetName val="исходные данные"/>
      <sheetName val="расчетные таблицы"/>
      <sheetName val="Амур ДОН"/>
      <sheetName val="кп ГК"/>
      <sheetName val="Справочные данные"/>
      <sheetName val="Б.Сатка"/>
      <sheetName val="total"/>
      <sheetName val="Комплектация"/>
      <sheetName val="трубы"/>
      <sheetName val="СМР"/>
      <sheetName val="дороги"/>
      <sheetName val="2002(v2)"/>
      <sheetName val="справ."/>
      <sheetName val="справ_"/>
      <sheetName val="2002_v2_"/>
      <sheetName val="СметаСводная"/>
      <sheetName val="оборудован"/>
      <sheetName val="Упр"/>
      <sheetName val="Перечень ИУ"/>
      <sheetName val="РН-ПНГ"/>
      <sheetName val="влад-таблица"/>
      <sheetName val="2002(v1)"/>
      <sheetName val="3.1 ТХ"/>
      <sheetName val="ЗП_ЮНГ"/>
      <sheetName val="НМА"/>
      <sheetName val="оператор"/>
      <sheetName val="исх_данные"/>
      <sheetName val="СметаСводная Колпино"/>
      <sheetName val="Подрядчики"/>
      <sheetName val="Январь"/>
      <sheetName val="Итог"/>
      <sheetName val="мсн"/>
      <sheetName val="мат"/>
      <sheetName val="3.5"/>
      <sheetName val="справка"/>
      <sheetName val="суб.подряд"/>
      <sheetName val="ПСБ - ОЭ"/>
      <sheetName val="суб_подряд"/>
      <sheetName val="ПСБ_-_ОЭ"/>
      <sheetName val="Смета 2"/>
      <sheetName val="D"/>
      <sheetName val="Ачинский НПЗ"/>
      <sheetName val="4"/>
      <sheetName val="ИД"/>
      <sheetName val="См3 СЦБ-зап"/>
      <sheetName val="Хаттон 90.90 Femco"/>
      <sheetName val="ИД1"/>
      <sheetName val="свод общ"/>
      <sheetName val="Смета 5.2. Кусты25,29,31,65"/>
      <sheetName val="смета СИД"/>
      <sheetName val="часы"/>
      <sheetName val="ресурсная вед."/>
      <sheetName val="ИДвалка"/>
      <sheetName val="р.Волхов"/>
      <sheetName val="КП к ГК"/>
      <sheetName val="изыскания 2"/>
      <sheetName val="Калплан Кра"/>
      <sheetName val="Материалы"/>
      <sheetName val="Смета терзем"/>
      <sheetName val="Кал.план Жукова даты - не надо"/>
      <sheetName val="Пояснение "/>
      <sheetName val="3.1"/>
      <sheetName val="Коммерческие расходы"/>
      <sheetName val="1"/>
      <sheetName val="смета 2 проект. работы"/>
      <sheetName val="Хар_"/>
      <sheetName val="С1_"/>
      <sheetName val="СтрЗапасов (2)"/>
      <sheetName val="НМ расчеты"/>
      <sheetName val="СС замеч с ответами"/>
      <sheetName val="начало"/>
      <sheetName val="Main"/>
      <sheetName val="УП _2004"/>
      <sheetName val="Курсы"/>
      <sheetName val="3.2"/>
      <sheetName val="3.3"/>
      <sheetName val="Р2.1"/>
      <sheetName val="Р2.2"/>
      <sheetName val="Р3"/>
      <sheetName val="Р4"/>
      <sheetName val="Р5"/>
      <sheetName val="Р7"/>
      <sheetName val="Удельные(проф.)"/>
      <sheetName val="Константы и результаты"/>
      <sheetName val="Лизинг"/>
      <sheetName val="расчет №3"/>
      <sheetName val="в работу"/>
      <sheetName val="1ПС"/>
      <sheetName val="20_Кредиты краткосрочные"/>
      <sheetName val="ц_1991"/>
      <sheetName val="ДКС"/>
      <sheetName val="Етыпур"/>
      <sheetName val="НВГПЗ"/>
      <sheetName val="НГКХ"/>
      <sheetName val="ПСП"/>
      <sheetName val="Тобольск"/>
      <sheetName val="УПН"/>
      <sheetName val="ПСПавтодор"/>
      <sheetName val="Лист3"/>
      <sheetName val="АЧ"/>
      <sheetName val="кп"/>
      <sheetName val="Баланс (Ф1)"/>
      <sheetName val="К"/>
      <sheetName val="ПД"/>
      <sheetName val="Полигон - ИЭИ "/>
      <sheetName val="Ком"/>
      <sheetName val="6.11 новый"/>
      <sheetName val="Общая часть"/>
      <sheetName val="Табл.5"/>
      <sheetName val="Табл.2"/>
      <sheetName val="Исх.данные"/>
      <sheetName val="MAIN_PARAMETERS"/>
      <sheetName val="RSOILBAL"/>
      <sheetName val="ВКЕ"/>
      <sheetName val="rvldmrv"/>
      <sheetName val="Additives"/>
      <sheetName val="Ryazan"/>
      <sheetName val="Assumpt"/>
      <sheetName val="Control"/>
      <sheetName val="Параметры"/>
      <sheetName val="См №3 ОПР"/>
      <sheetName val="см.№6 АВЗУ и ГПЗУ"/>
      <sheetName val="Геофизика"/>
      <sheetName val="Геодезия"/>
      <sheetName val="Экология1"/>
      <sheetName val="НГХК"/>
      <sheetName val="КП к снег Рыбинская"/>
      <sheetName val="АУП"/>
      <sheetName val="CENTR"/>
      <sheetName val="4сд"/>
      <sheetName val="2сд"/>
      <sheetName val="7сд"/>
      <sheetName val="Lim"/>
      <sheetName val="Справочник"/>
      <sheetName val="PwC Copies from old models --&gt;&gt;"/>
      <sheetName val="Справочники"/>
      <sheetName val="Сравнение ДПН факт 06-07"/>
      <sheetName val="Journals"/>
      <sheetName val="Names"/>
      <sheetName val="DMTR_BP_03"/>
      <sheetName val="см №1.1 Геодезические работы "/>
      <sheetName val="см №1.4 Экология "/>
      <sheetName val="Input Assumptions"/>
      <sheetName val="2.2 "/>
      <sheetName val="Расчет курса"/>
      <sheetName val="XLR_NoRangeSheet"/>
      <sheetName val="НЕДЕЛИ"/>
      <sheetName val="GD"/>
      <sheetName val="АСУ ТП 1 этап ПД"/>
      <sheetName val="Перечень Заказчиков"/>
      <sheetName val="СП"/>
      <sheetName val="Opex personnel (Term facs)"/>
      <sheetName val="Капитальные затраты"/>
      <sheetName val="трансформация1"/>
      <sheetName val="Destination"/>
      <sheetName val="breakdown"/>
      <sheetName val="EKDEB90"/>
      <sheetName val="Коэф КВ"/>
      <sheetName val="кп (3)"/>
      <sheetName val="1155"/>
      <sheetName val=""/>
      <sheetName val="матер."/>
      <sheetName val="КП Прим (3)"/>
      <sheetName val="фонтан разбитый2"/>
      <sheetName val="13_1"/>
      <sheetName val="накладная"/>
      <sheetName val="Акт"/>
      <sheetName val="Смета-Т"/>
      <sheetName val="Смета 3 Гидролог"/>
      <sheetName val="Записка СЦБ"/>
      <sheetName val="РС "/>
      <sheetName val="геолог"/>
      <sheetName val="Курс доллара"/>
      <sheetName val="Календарь новый"/>
      <sheetName val="Смета № 1 ИИ линия"/>
      <sheetName val="Дополнительные параметры"/>
      <sheetName val="ЛЧ"/>
      <sheetName val="Leistungsakt"/>
      <sheetName val="Свод объем"/>
      <sheetName val="Дог цена"/>
      <sheetName val="SakhNIPI5"/>
      <sheetName val="ПИР"/>
      <sheetName val="Коэф"/>
      <sheetName val="выборка на22 июня"/>
      <sheetName val="HP_и_оргтехника"/>
      <sheetName val="СМЕТА_проект"/>
      <sheetName val="Лист_опроса"/>
      <sheetName val="ОПС"/>
      <sheetName val="ПРОЦЕНТЫ"/>
      <sheetName val="СметаСводная_снег"/>
      <sheetName val="Хаттон_90_90_Femco"/>
      <sheetName val="свод_общ"/>
      <sheetName val="таблица_руководству"/>
      <sheetName val="Суточная_добыча_за_неделю"/>
      <sheetName val="СметаСводная_павильон"/>
      <sheetName val="3труба (П)"/>
      <sheetName val="15"/>
      <sheetName val="Объемы работ по ПВ"/>
      <sheetName val="ИПЦ2002-2004"/>
      <sheetName val="Восстановл_Лист75"/>
      <sheetName val="Восстановл_Лист76"/>
      <sheetName val="Восстановл_Лист77"/>
      <sheetName val="Восстановл_Лист78"/>
      <sheetName val="Восстановл_Лист79"/>
      <sheetName val="Восстановл_Лист80"/>
      <sheetName val="Восстановл_Лист81"/>
      <sheetName val="Восстановл_Лист82"/>
      <sheetName val="Восстановл_Лист83"/>
      <sheetName val="Восстановл_Лист84"/>
      <sheetName val="Восстановл_Лист85"/>
      <sheetName val="Восстановл_Лист88"/>
      <sheetName val="Восстановл_Лист91"/>
      <sheetName val="Восстановл_Лист92"/>
      <sheetName val="Восстановл_Лист86"/>
      <sheetName val="Восстановл_Лист89"/>
      <sheetName val="Восстановл_Лист87"/>
      <sheetName val="Восстановл_Лист90"/>
      <sheetName val="Восстановл_Лист93"/>
      <sheetName val="Восстановл_Лист94"/>
      <sheetName val="Восстановл_Лист95"/>
      <sheetName val="Восстановл_Лист38"/>
      <sheetName val="Восстановл_Лист40"/>
      <sheetName val="Восстановл_Лист39"/>
      <sheetName val="Восстановл_Лист41"/>
      <sheetName val="Восстановл_Лист8"/>
      <sheetName val="Восстановл_Лист17"/>
      <sheetName val="Восстановл_Лист37"/>
      <sheetName val="16"/>
      <sheetName val="Исходные"/>
      <sheetName val="Капвложения"/>
      <sheetName val="259-290"/>
      <sheetName val="р.Нева"/>
      <sheetName val="р.Молога"/>
      <sheetName val="518-540"/>
      <sheetName val="470-518"/>
      <sheetName val="365-405"/>
      <sheetName val="290-365"/>
      <sheetName val="157-259"/>
      <sheetName val="132-157"/>
      <sheetName val="405-470"/>
      <sheetName val="111-132"/>
      <sheetName val="111"/>
      <sheetName val="Сахалин"/>
      <sheetName val="Чумляк"/>
      <sheetName val="18 рек Ю-Х"/>
      <sheetName val="нпс Палкино"/>
      <sheetName val="Россия - Китай"/>
      <sheetName val="КМ 210-238"/>
      <sheetName val="БТС-2 км 405-459"/>
      <sheetName val="БТС-2 км 405-453"/>
      <sheetName val="БТС-2 км 313-352"/>
      <sheetName val="БТС-2 км326-352"/>
      <sheetName val="Улейма И"/>
      <sheetName val="Белая УБКА"/>
      <sheetName val="Уфа"/>
      <sheetName val="км 72-75р.Левоннька"/>
      <sheetName val="dgghg"/>
      <sheetName val="бтс-2"/>
      <sheetName val="колва"/>
      <sheetName val="Чермасан"/>
      <sheetName val="Корожечна"/>
      <sheetName val="Колтасы-Куйбышев"/>
      <sheetName val="Самара"/>
      <sheetName val="Мишуга"/>
      <sheetName val="киенгоп-н.Челны км 104-206"/>
      <sheetName val="ВЛ Урдома"/>
      <sheetName val="Вл Микунь Урдома"/>
      <sheetName val="ВЛ Синдор-Микунь"/>
      <sheetName val="Тон Чермасан"/>
      <sheetName val="Трасса км 16-147"/>
      <sheetName val="Тверца"/>
      <sheetName val="трасса 0-76"/>
      <sheetName val="Колва 78"/>
      <sheetName val="Гидрология .р.Колва км 38"/>
      <sheetName val="Восстановл_Лист5"/>
      <sheetName val="Восстановл_Лист29"/>
      <sheetName val="Восстановл_Лист2"/>
      <sheetName val="Восстановл_Лист27"/>
      <sheetName val="Восстановл_Лист28"/>
      <sheetName val="Восстановл_Лист12"/>
      <sheetName val="Восстановл_Лист14"/>
      <sheetName val="Восстановл_Лист1"/>
      <sheetName val="Восстановл_Лист18"/>
      <sheetName val="Восстановл_Лист25"/>
      <sheetName val="ГПК"/>
      <sheetName val="Западн"/>
      <sheetName val="ПСП "/>
      <sheetName val="Спр_общий"/>
      <sheetName val="р_Волхов"/>
      <sheetName val="р_Нева"/>
      <sheetName val="р_Молога"/>
      <sheetName val="18_рек_Ю-Х"/>
      <sheetName val="нпс_Палкино"/>
      <sheetName val="Россия_-_Китай"/>
      <sheetName val="КМ_210-238"/>
      <sheetName val="БТС-2_км_405-459"/>
      <sheetName val="БТС-2_км_405-453"/>
      <sheetName val="БТС-2_км_313-352"/>
      <sheetName val="БТС-2_км326-352"/>
      <sheetName val="Улейма_И"/>
      <sheetName val="Белая_УБКА"/>
      <sheetName val="км_72-75р_Левоннька"/>
      <sheetName val="Б_Сатка"/>
      <sheetName val="киенгоп-н_Челны_км_104-206"/>
      <sheetName val="ВЛ_Урдома"/>
      <sheetName val="Вл_Микунь_Урдома"/>
      <sheetName val="ВЛ_Синдор-Микунь"/>
      <sheetName val="Тон_Чермасан"/>
      <sheetName val="Трасса_км_16-147"/>
      <sheetName val="трасса_0-76"/>
      <sheetName val="Колва_78"/>
      <sheetName val="Гидрология__р_Колва_км_38"/>
      <sheetName val="свод_3"/>
      <sheetName val="ПСП_"/>
      <sheetName val="Сводная_смета"/>
      <sheetName val="Стр1По"/>
      <sheetName val="Новая сводка (до бюджета) (2)"/>
      <sheetName val="Что пришло"/>
      <sheetName val="влад-таблица (2)"/>
      <sheetName val="Новая сводка (до бюджета)"/>
      <sheetName val="Сводка"/>
      <sheetName val="Новая сводка"/>
      <sheetName val="Бю-т"/>
      <sheetName val="ПерехОстатки"/>
      <sheetName val="Общие расходы"/>
      <sheetName val="Новая сводка (по бюджету)"/>
      <sheetName val="âëàä-òàáëèöà"/>
      <sheetName val="Íîâàÿ ñâîäêà (äî áþäæåòà) (2)"/>
      <sheetName val="×òî ïðèøëî"/>
      <sheetName val="âëàä-òàáëèöà (2)"/>
      <sheetName val="Íîâàÿ ñâîäêà (äî áþäæåòà)"/>
      <sheetName val="Ñâîäêà"/>
      <sheetName val="Íîâàÿ ñâîäêà"/>
      <sheetName val="Áþ-ò"/>
      <sheetName val="ÏåðåõÎñòàòêè"/>
      <sheetName val="Îáùèå ðàñõîäû"/>
      <sheetName val="Íîâàÿ ñâîäêà (ïî áþäæåòó)"/>
      <sheetName val="влад_таблица"/>
      <sheetName val="6.10.1"/>
      <sheetName val="Восстановл_Лист16"/>
      <sheetName val="6.7.3_ТН"/>
      <sheetName val="6.1"/>
      <sheetName val="НДС"/>
      <sheetName val="Гр5(о)"/>
      <sheetName val="пр_5_1"/>
      <sheetName val="Россия"/>
      <sheetName val="Украина"/>
      <sheetName val="Белорусия"/>
      <sheetName val="6.52-свод"/>
      <sheetName val="Новая_сводка_(до_бюджета)_(2)"/>
      <sheetName val="Что_пришло"/>
      <sheetName val="влад-таблица_(2)"/>
      <sheetName val="Новая_сводка_(до_бюджета)"/>
      <sheetName val="Новая_сводка"/>
      <sheetName val="Общие_расходы"/>
      <sheetName val="Новая_сводка_(по_бюджету)"/>
      <sheetName val="Íîâàÿ_ñâîäêà_(äî_áþäæåòà)_(2)"/>
      <sheetName val="×òî_ïðèøëî"/>
      <sheetName val="âëàä-òàáëèöà_(2)"/>
      <sheetName val="Íîâàÿ_ñâîäêà_(äî_áþäæåòà)"/>
      <sheetName val="Íîâàÿ_ñâîäêà"/>
      <sheetName val="Îáùèå_ðàñõîäû"/>
      <sheetName val="Íîâàÿ_ñâîäêà_(ïî_áþäæåòó)"/>
      <sheetName val="6_10_1"/>
      <sheetName val="6_7_3_ТН"/>
      <sheetName val="6_1"/>
      <sheetName val="ЦО"/>
      <sheetName val="Статьи"/>
      <sheetName val="2"/>
      <sheetName val="Новая_сводка_(до_бюджета)_(2)1"/>
      <sheetName val="Что_пришло1"/>
      <sheetName val="влад-таблица_(2)1"/>
      <sheetName val="Новая_сводка_(до_бюджета)1"/>
      <sheetName val="Новая_сводка1"/>
      <sheetName val="Общие_расходы1"/>
      <sheetName val="Новая_сводка_(по_бюджету)1"/>
      <sheetName val="Íîâàÿ_ñâîäêà_(äî_áþäæåòà)_(2)1"/>
      <sheetName val="×òî_ïðèøëî1"/>
      <sheetName val="âëàä-òàáëèöà_(2)1"/>
      <sheetName val="Íîâàÿ_ñâîäêà_(äî_áþäæåòà)1"/>
      <sheetName val="Íîâàÿ_ñâîäêà1"/>
      <sheetName val="Îáùèå_ðàñõîäû1"/>
      <sheetName val="Íîâàÿ_ñâîäêà_(ïî_áþäæåòó)1"/>
      <sheetName val="6_10_11"/>
      <sheetName val="6_7_3_ТН1"/>
      <sheetName val="6_11"/>
      <sheetName val="6_52-свод"/>
      <sheetName val="ДДС (Форма №3)"/>
      <sheetName val="09-07"/>
      <sheetName val="Титул1"/>
      <sheetName val="Титул2"/>
      <sheetName val="Титул3"/>
      <sheetName val="Info"/>
      <sheetName val="Таблица 5"/>
      <sheetName val="Таблица 3"/>
      <sheetName val="1.401.2"/>
      <sheetName val="Source lists"/>
      <sheetName val="3_1"/>
      <sheetName val="Коммерческие_расходы"/>
      <sheetName val="СС_замеч_с_ответами"/>
      <sheetName val="ПДР_ООО_&quot;Юкос_ФБЦ&quot;"/>
      <sheetName val="УП__2004"/>
      <sheetName val="Ачинский_НПЗ"/>
      <sheetName val="3_2"/>
      <sheetName val="3_3"/>
      <sheetName val="Р2_1"/>
      <sheetName val="Р2_2"/>
      <sheetName val="Удельные(проф_)"/>
      <sheetName val="Константы_и_результаты"/>
      <sheetName val="расчет_№3"/>
      <sheetName val="в_работу"/>
      <sheetName val="№5_СУБ_Инж_защ"/>
      <sheetName val="исходные_данные"/>
      <sheetName val="расчетные_таблицы"/>
      <sheetName val="Исполнение__освоение_по_закупк_"/>
      <sheetName val="Исполнение_для_Ускова"/>
      <sheetName val="Выборка_по_отсыпкам"/>
      <sheetName val="ИП__отсыпки_"/>
      <sheetName val="ИП__отсыпки_ФОТ_диз_т_"/>
      <sheetName val="ИП__отсыпки___выборка_"/>
      <sheetName val="Исполнение_по_оборуд_"/>
      <sheetName val="Исполнение_по_оборуд___2_"/>
      <sheetName val="Исполнение_сжато"/>
      <sheetName val="Форма_для_бурения"/>
      <sheetName val="Форма_для_КС"/>
      <sheetName val="Форма_для_ГР"/>
      <sheetName val="Смета_1свод"/>
      <sheetName val="Прибыль_опл"/>
      <sheetName val="Амур_ДОН"/>
      <sheetName val="справ_1"/>
      <sheetName val="Перечень_ИУ"/>
      <sheetName val="3_1_ТХ"/>
      <sheetName val="1_3"/>
      <sheetName val="К_рын"/>
      <sheetName val="3_5"/>
      <sheetName val="См3_СЦБ-зап"/>
      <sheetName val="СметаСводная_Колпино"/>
      <sheetName val="Смета_2"/>
      <sheetName val="Таблица_4_АСУТП"/>
      <sheetName val="20_Кредиты_краткосрочные"/>
      <sheetName val="Перечень_Заказчиков"/>
      <sheetName val="Переменные_и_константы"/>
      <sheetName val="КП_к_снег_Рыбинская"/>
      <sheetName val="Смета_5_2__Кусты25,29,31,65"/>
      <sheetName val="Табл_5"/>
      <sheetName val="Табл_2"/>
      <sheetName val="Капитальные_затраты"/>
      <sheetName val="Opex_personnel_(Term_facs)"/>
      <sheetName val="КП_(2)"/>
      <sheetName val="2_2_"/>
      <sheetName val="Rub"/>
      <sheetName val="Восстановл_Лист42"/>
      <sheetName val="Восстановл_Лист22"/>
      <sheetName val="Восстановл_Лист43"/>
      <sheetName val="Восстановл_Лист24"/>
      <sheetName val="Восстановл_Лист48"/>
      <sheetName val="Восстановл_Лист50"/>
      <sheetName val="Восстановл_Лист30"/>
      <sheetName val="Восстановл_Лист51"/>
      <sheetName val="Восстановл_Лист23"/>
      <sheetName val="Восстановл_Лист32"/>
      <sheetName val="Восстановл_Лист52"/>
      <sheetName val="Восстановл_Лист53"/>
      <sheetName val="Восстановл_Лист55"/>
      <sheetName val="Восстановл_Лист56"/>
      <sheetName val="Восстановл_Лист26"/>
      <sheetName val="Восстановл_Лист57"/>
      <sheetName val="Восстановл_Лист58"/>
      <sheetName val="Восстановл_Лист59"/>
      <sheetName val="Восстановл_Лист60"/>
      <sheetName val="Восстановл_Лист61"/>
      <sheetName val="Восстановл_Лист3"/>
      <sheetName val="Восстановл_Лист62"/>
      <sheetName val="Восстановл_Лист63"/>
      <sheetName val="Восстановл_Лист64"/>
      <sheetName val="Восстановл_Лист35"/>
      <sheetName val="Восстановл_Лист67"/>
      <sheetName val="Восстановл_Лист68"/>
      <sheetName val="Восстановл_Лист65"/>
      <sheetName val="Восстановл_Лист69"/>
      <sheetName val="Восстановл_Лист66"/>
      <sheetName val="Восстановл_Лист97"/>
      <sheetName val="Восстановл_Лист54"/>
      <sheetName val="Восстановл_Лист70"/>
      <sheetName val="Восстановл_Лист96"/>
      <sheetName val="Восстановл_Лист33"/>
      <sheetName val="Восстановл_Лист71"/>
      <sheetName val="Восстановл_Лист36"/>
      <sheetName val="Восстановл_Лист98"/>
      <sheetName val="Восстановл_Лист34"/>
      <sheetName val="Восстановл_Лист72"/>
      <sheetName val="Восстановл_Лист73"/>
      <sheetName val="Восстановл_Лист74"/>
      <sheetName val="Восстановл_Лист31"/>
      <sheetName val="М_1"/>
      <sheetName val="PO Data"/>
      <sheetName val="См.3_АСУ"/>
      <sheetName val="MararashAA"/>
      <sheetName val="лч и кам"/>
      <sheetName val="№1"/>
      <sheetName val="Общ"/>
      <sheetName val="Пра_x0000_с_лист"/>
      <sheetName val="См_2 Шатурс сети  проект работы"/>
      <sheetName val="свод_ИИР"/>
      <sheetName val="Сводная "/>
      <sheetName val="7.ТХ Сети (кор)"/>
      <sheetName val="Tier 311208"/>
      <sheetName val="Акт выбора"/>
      <sheetName val="См.№7 Эл."/>
      <sheetName val="См.№8 Пож."/>
      <sheetName val="См.№3 ВиК"/>
      <sheetName val="РСС_АУ"/>
      <sheetName val="Раб.АУ"/>
      <sheetName val="Сметы за сопровождение"/>
      <sheetName val="СМ_x000b__x0011__x0012__x000c__x0011__x0011__x0011__x0011__x0011__x0011_"/>
      <sheetName val="ᄀᄀᄀᄀᄀᄀᄀᄀᄀᄀᄀᄀᄀᄀᄀᄀᄀ"/>
      <sheetName val="Смета ТЗ АСУ-16"/>
      <sheetName val="База Геодезия"/>
      <sheetName val="База Геология"/>
      <sheetName val="База Геофизика"/>
      <sheetName val="4.1.1"/>
      <sheetName val="исп.1.1.1"/>
      <sheetName val="База Гидро"/>
      <sheetName val="4.2.1"/>
      <sheetName val="исп.1.1.2"/>
      <sheetName val="Исп. смета этап 1.1, 1.2"/>
      <sheetName val="Экология-3"/>
      <sheetName val="Бл.электр."/>
      <sheetName val="2-stage"/>
      <sheetName val="эл_химз_2"/>
      <sheetName val="геология_2"/>
      <sheetName val="6_142"/>
      <sheetName val="6_3_12"/>
      <sheetName val="6_202"/>
      <sheetName val="6_4_12"/>
      <sheetName val="6_11_1__сторонние2"/>
      <sheetName val="8_14_КР_(списание)ОПСТИКР2"/>
      <sheetName val="6_14_КР1"/>
      <sheetName val="Данные_для_расчёта_сметы1"/>
      <sheetName val="Пример_расчета1"/>
      <sheetName val="свод_21"/>
      <sheetName val="Зап-3-_СЦБ1"/>
      <sheetName val="СметаСводная_Рыб1"/>
      <sheetName val="Текущие_цены1"/>
      <sheetName val="отчет_эл_эн__20001"/>
      <sheetName val="к_84-к_831"/>
      <sheetName val="Коэфф1_1"/>
      <sheetName val="6_3"/>
      <sheetName val="6_7"/>
      <sheetName val="6_3_1_3"/>
      <sheetName val="Смета2_проект__раб_1"/>
      <sheetName val="Смета_11"/>
      <sheetName val="Production_and_Spend"/>
      <sheetName val="Прайс_лист1"/>
      <sheetName val="См_1_наруж_водопровод1"/>
      <sheetName val="Разработка_проекта1"/>
      <sheetName val="КП_НовоКов1"/>
      <sheetName val="СметаСводная_1_оч1"/>
      <sheetName val="свод_(2)"/>
      <sheetName val="Калплан_ОИ2_Макм_крестики"/>
      <sheetName val="Св__смета"/>
      <sheetName val="РБС_ИЗМ1"/>
      <sheetName val="Таблица_2"/>
      <sheetName val="ст_ГТМ"/>
      <sheetName val="кп_ГК"/>
      <sheetName val="Справочные_данные"/>
      <sheetName val="суб_подряд1"/>
      <sheetName val="ПСБ_-_ОЭ1"/>
      <sheetName val="смета_СИД"/>
      <sheetName val="ресурсная_вед_"/>
      <sheetName val="КП_к_ГК"/>
      <sheetName val="изыскания_2"/>
      <sheetName val="Калплан_Кра"/>
      <sheetName val="6_11_новый"/>
      <sheetName val="ПС_x0000__x0000__x0000__x0000__x0000__x0000_"/>
      <sheetName val="3_гидромет"/>
      <sheetName val="геол"/>
      <sheetName val="BACT"/>
      <sheetName val="исключ ЭХЗ"/>
      <sheetName val="БДР"/>
      <sheetName val="КБК ДПК"/>
      <sheetName val="Пра"/>
      <sheetName val="Переменные_и_константы1"/>
      <sheetName val="1_31"/>
      <sheetName val="К_рын1"/>
      <sheetName val="Сводная_смета1"/>
      <sheetName val="Пояснение_"/>
      <sheetName val="ПДР_ООО_&quot;Юкос_ФБЦ&quot;1"/>
      <sheetName val="Прибыль_опл1"/>
      <sheetName val="СМЕТА_проект1"/>
      <sheetName val="3_11"/>
      <sheetName val="Коммерческие_расходы1"/>
      <sheetName val="13_11"/>
      <sheetName val="исходные_данные1"/>
      <sheetName val="расчетные_таблицы1"/>
      <sheetName val="Лист_опроса1"/>
      <sheetName val="СметаСводная_Колпино1"/>
      <sheetName val="HP_и_оргтехника1"/>
      <sheetName val="справ_2"/>
      <sheetName val="СметаСводная_снег1"/>
      <sheetName val="СметаСводная_павильон1"/>
      <sheetName val="Перечень_ИУ1"/>
      <sheetName val="таблица_руководству1"/>
      <sheetName val="Суточная_добыча_за_неделю1"/>
      <sheetName val="Хаттон_90_90_Femco1"/>
      <sheetName val="Таблица_4_АСУТП1"/>
      <sheetName val="Смета_5_2__Кусты25,29,31,651"/>
      <sheetName val="свод_общ1"/>
      <sheetName val="Смета_1свод1"/>
      <sheetName val="№5_СУБ_Инж_защ1"/>
      <sheetName val="Смета_21"/>
      <sheetName val="3_1_ТХ1"/>
      <sheetName val="смета_2_проект__работы"/>
      <sheetName val="СтрЗапасов_(2)"/>
      <sheetName val="НМ_расчеты"/>
      <sheetName val="свод_31"/>
      <sheetName val="Исполнение__освоение_по_закупк1"/>
      <sheetName val="Исполнение_для_Ускова1"/>
      <sheetName val="Выборка_по_отсыпкам1"/>
      <sheetName val="ИП__отсыпки_1"/>
      <sheetName val="ИП__отсыпки_ФОТ_диз_т_1"/>
      <sheetName val="ИП__отсыпки___выборка_1"/>
      <sheetName val="Исполнение_по_оборуд_1"/>
      <sheetName val="Исполнение_по_оборуд___2_1"/>
      <sheetName val="Исполнение_сжато1"/>
      <sheetName val="Форма_для_бурения1"/>
      <sheetName val="Форма_для_КС1"/>
      <sheetName val="Форма_для_ГР1"/>
      <sheetName val="См3_СЦБ-зап1"/>
      <sheetName val="Ачинский_НПЗ1"/>
      <sheetName val="СС_замеч_с_ответами1"/>
      <sheetName val="УП__20041"/>
      <sheetName val="3_21"/>
      <sheetName val="3_31"/>
      <sheetName val="Р2_11"/>
      <sheetName val="Р2_21"/>
      <sheetName val="Удельные(проф_)1"/>
      <sheetName val="Константы_и_результаты1"/>
      <sheetName val="расчет_№31"/>
      <sheetName val="в_работу1"/>
      <sheetName val="20_Кредиты_краткосрочные1"/>
      <sheetName val="Амур_ДОН1"/>
      <sheetName val="3_51"/>
      <sheetName val="Смета_терзем"/>
      <sheetName val="Кал_план_Жукова_даты_-_не_надо"/>
      <sheetName val="КП_(2)1"/>
      <sheetName val="Б_Сатка1"/>
      <sheetName val="р_Волхов1"/>
      <sheetName val="Баланс_(Ф1)"/>
      <sheetName val="Полигон_-_ИЭИ_"/>
      <sheetName val="Общая_часть"/>
      <sheetName val="Табл_51"/>
      <sheetName val="Табл_21"/>
      <sheetName val="См_№3_ОПР"/>
      <sheetName val="см_№6_АВЗУ_и_ГПЗУ"/>
      <sheetName val="КП_к_снег_Рыбинская1"/>
      <sheetName val="PwC_Copies_from_old_models_--&gt;&gt;"/>
      <sheetName val="Сравнение_ДПН_факт_06-07"/>
      <sheetName val="см_№1_1_Геодезические_работы_"/>
      <sheetName val="см_№1_4_Экология_"/>
      <sheetName val="Input_Assumptions"/>
      <sheetName val="2_2_1"/>
      <sheetName val="Расчет_курса"/>
      <sheetName val="АСУ_ТП_1_этап_ПД"/>
      <sheetName val="Перечень_Заказчиков1"/>
      <sheetName val="Opex_personnel_(Term_facs)1"/>
      <sheetName val="Капитальные_затраты1"/>
      <sheetName val="Коэф_КВ"/>
      <sheetName val="кп_(3)"/>
      <sheetName val="матер_"/>
      <sheetName val="КП_Прим_(3)"/>
      <sheetName val="фонтан_разбитый2"/>
      <sheetName val="Смета_3_Гидролог"/>
      <sheetName val="Записка_СЦБ"/>
      <sheetName val="РС_"/>
      <sheetName val="Курс_доллара"/>
      <sheetName val="Календарь_новый"/>
      <sheetName val="Смета_№_1_ИИ_линия"/>
      <sheetName val="Дополнительные_параметры"/>
      <sheetName val="Свод_объем"/>
      <sheetName val="Дог_цена"/>
      <sheetName val="выборка_на22_июня"/>
      <sheetName val="3труба_(П)"/>
      <sheetName val="Объемы_работ_по_ПВ"/>
      <sheetName val="р_Нева1"/>
      <sheetName val="р_Молога1"/>
      <sheetName val="18_рек_Ю-Х1"/>
      <sheetName val="нпс_Палкино1"/>
      <sheetName val="Россия_-_Китай1"/>
      <sheetName val="КМ_210-2381"/>
      <sheetName val="БТС-2_км_405-4591"/>
      <sheetName val="БТС-2_км_405-4531"/>
      <sheetName val="БТС-2_км_313-3521"/>
      <sheetName val="БТС-2_км326-3521"/>
      <sheetName val="Улейма_И1"/>
      <sheetName val="Белая_УБКА1"/>
      <sheetName val="км_72-75р_Левоннька1"/>
      <sheetName val="киенгоп-н_Челны_км_104-2061"/>
      <sheetName val="ВЛ_Урдома1"/>
      <sheetName val="Вл_Микунь_Урдома1"/>
      <sheetName val="ВЛ_Синдор-Микунь1"/>
      <sheetName val="Тон_Чермасан1"/>
      <sheetName val="Трасса_км_16-1471"/>
      <sheetName val="трасса_0-761"/>
      <sheetName val="Колва_781"/>
      <sheetName val="Гидрология__р_Колва_км_381"/>
      <sheetName val="ПСП_1"/>
      <sheetName val="Новая_сводка_(до_бюджета)_(2)2"/>
      <sheetName val="Что_пришло2"/>
      <sheetName val="влад-таблица_(2)2"/>
      <sheetName val="Новая_сводка_(до_бюджета)2"/>
      <sheetName val="Новая_сводка2"/>
      <sheetName val="Общие_расходы2"/>
      <sheetName val="Новая_сводка_(по_бюджету)2"/>
      <sheetName val="Íîâàÿ_ñâîäêà_(äî_áþäæåòà)_(2)2"/>
      <sheetName val="×òî_ïðèøëî2"/>
      <sheetName val="âëàä-òàáëèöà_(2)2"/>
      <sheetName val="Íîâàÿ_ñâîäêà_(äî_áþäæåòà)2"/>
      <sheetName val="Íîâàÿ_ñâîäêà2"/>
      <sheetName val="Îáùèå_ðàñõîäû2"/>
      <sheetName val="Íîâàÿ_ñâîäêà_(ïî_áþäæåòó)2"/>
      <sheetName val="6_10_12"/>
      <sheetName val="6_7_3_ТН2"/>
      <sheetName val="6_12"/>
      <sheetName val="6_52-свод1"/>
      <sheetName val="ДДС_(Форма_№3)"/>
      <sheetName val="Таблица_5"/>
      <sheetName val="Таблица_3"/>
      <sheetName val="1_401_2"/>
      <sheetName val="Source_lists"/>
      <sheetName val="PO_Data"/>
      <sheetName val="См_3_АСУ"/>
      <sheetName val="лч_и_кам"/>
      <sheetName val="АСУ-линия-1"/>
      <sheetName val="ТЗ АСУ-1"/>
      <sheetName val="ИД СМР"/>
      <sheetName val="Вспом."/>
      <sheetName val="УКП"/>
      <sheetName val="БД"/>
      <sheetName val="Норм"/>
      <sheetName val="Лист4"/>
      <sheetName val="Общий"/>
      <sheetName val="ТабР"/>
      <sheetName val="Lucent"/>
      <sheetName val="СМ"/>
      <sheetName val="8"/>
      <sheetName val="исх-данные"/>
      <sheetName val="2 Геология"/>
      <sheetName val="Объем работ"/>
      <sheetName val="Виды работ АСО"/>
      <sheetName val="таблица_руко_x0019__x0015_ _x0003__x000c__x0011__x0011_"/>
      <sheetName val="ФОТ для смет"/>
      <sheetName val="ЛС_РЕС"/>
      <sheetName val="_x0000__x0000_"/>
      <sheetName val="Сводный"/>
      <sheetName val="6"/>
      <sheetName val="СМИС"/>
      <sheetName val="basa"/>
      <sheetName val="ПД-2.2"/>
      <sheetName val="1.14"/>
      <sheetName val="1.7"/>
      <sheetName val="Имя"/>
      <sheetName val="кап.ремонт"/>
      <sheetName val="База"/>
      <sheetName val="СВ 2"/>
      <sheetName val="1.2_"/>
      <sheetName val="Base"/>
      <sheetName val="Настр"/>
      <sheetName val="Распределение_затрат"/>
      <sheetName val="ЗАТ_ПОДР"/>
      <sheetName val="ПРОЧИЕ_ЗАТР"/>
      <sheetName val="ПОКУП_ВОДА"/>
      <sheetName val="РАСПРЕД ПО ПРОЦЕСС"/>
      <sheetName val="РЕАГ_КАТАЛ"/>
      <sheetName val="СЫРЬЕ"/>
      <sheetName val="СМЕТА_ТЕКРЕМ"/>
      <sheetName val="УСЛУГИ_ПРОМХАР"/>
      <sheetName val="Обор"/>
      <sheetName val="Приложение 2"/>
      <sheetName val="Должности"/>
      <sheetName val="Лист"/>
      <sheetName val="Исх"/>
      <sheetName val="Исх."/>
      <sheetName val="#ССЫЛКА"/>
      <sheetName val="пофакторный"/>
      <sheetName val="РАСШИФ_ЦЕХ_РАСХ"/>
      <sheetName val="топ"/>
      <sheetName val="Дог_рас"/>
      <sheetName val="Ограничения шаблон"/>
      <sheetName val="Причины отклонений"/>
      <sheetName val="Статус работы"/>
      <sheetName val="Уровень графика"/>
      <sheetName val="ПС"/>
      <sheetName val="ПС 110 кВ (доп)"/>
      <sheetName val="3 Сл.-структура затрат"/>
      <sheetName val="W28"/>
      <sheetName val="Ref"/>
      <sheetName val="выборка "/>
      <sheetName val="выборка раб"/>
      <sheetName val="эл_химз_3"/>
      <sheetName val="геология_3"/>
      <sheetName val="См_1_наруж_водопровод2"/>
      <sheetName val="свод_22"/>
      <sheetName val="Коэфф1_2"/>
      <sheetName val="Прайс_лист2"/>
      <sheetName val="Данные_для_расчёта_сметы2"/>
      <sheetName val="Разработка_проекта2"/>
      <sheetName val="КП_НовоКов2"/>
      <sheetName val="СметаСводная_1_оч2"/>
      <sheetName val="Пример_расчета2"/>
      <sheetName val="свод_(2)1"/>
      <sheetName val="Калплан_ОИ2_Макм_крестики1"/>
      <sheetName val="Смета2_проект__раб_2"/>
      <sheetName val="Зап-3-_СЦБ2"/>
      <sheetName val="Production_and_Spend1"/>
      <sheetName val="6_143"/>
      <sheetName val="6_3_13"/>
      <sheetName val="6_203"/>
      <sheetName val="6_4_13"/>
      <sheetName val="6_11_1__сторонние3"/>
      <sheetName val="8_14_КР_(списание)ОПСТИКР3"/>
      <sheetName val="6_14_КР2"/>
      <sheetName val="СметаСводная_Рыб2"/>
      <sheetName val="к_84-к_832"/>
      <sheetName val="ст_ГТМ1"/>
      <sheetName val="Текущие_цены2"/>
      <sheetName val="отчет_эл_эн__20002"/>
      <sheetName val="6_31"/>
      <sheetName val="6_71"/>
      <sheetName val="6_3_1_31"/>
      <sheetName val="Смета_12"/>
      <sheetName val="Св__смета1"/>
      <sheetName val="РБС_ИЗМ11"/>
      <sheetName val="Таблица_21"/>
      <sheetName val="кп_ГК1"/>
      <sheetName val="Справочные_данные1"/>
      <sheetName val="суб_подряд2"/>
      <sheetName val="ПСБ_-_ОЭ2"/>
      <sheetName val="смета_СИД1"/>
      <sheetName val="ресурсная_вед_1"/>
      <sheetName val="КП_к_ГК1"/>
      <sheetName val="изыскания_21"/>
      <sheetName val="Калплан_Кра1"/>
      <sheetName val="6_11_новый1"/>
      <sheetName val="См_2_Шатурс_сети__проект_работы"/>
      <sheetName val="Сводная_"/>
      <sheetName val="7_ТХ_Сети_(кор)"/>
      <sheetName val="Tier_311208"/>
      <sheetName val="Акт_выбора"/>
      <sheetName val="исключ_ЭХЗ"/>
      <sheetName val="Раб_АУ"/>
      <sheetName val="См_№7_Эл_"/>
      <sheetName val="См_№8_Пож_"/>
      <sheetName val="См_№3_ВиК"/>
      <sheetName val="Сметы_за_сопровождение"/>
      <sheetName val="КБК_ДПК"/>
      <sheetName val="Смета_ТЗ_АСУ-16"/>
      <sheetName val="База_Геодезия"/>
      <sheetName val="База_Геология"/>
      <sheetName val="База_Геофизика"/>
      <sheetName val="4_1_1"/>
      <sheetName val="исп_1_1_1"/>
      <sheetName val="База_Гидро"/>
      <sheetName val="4_2_1"/>
      <sheetName val="исп_1_1_2"/>
      <sheetName val="Исп__смета_этап_1_1,_1_2"/>
      <sheetName val="Бл_электр_"/>
      <sheetName val="РабПр"/>
      <sheetName val="Восстановл_Лис礊め_x0005_"/>
      <sheetName val="автоматизация РД"/>
      <sheetName val="ИД ПНР"/>
      <sheetName val="см 5 ОДД "/>
      <sheetName val="ЕТС (ф)"/>
      <sheetName val="Main list"/>
      <sheetName val="сводная (2)"/>
      <sheetName val="СмРучБур"/>
      <sheetName val="Поставка"/>
      <sheetName val="Расчет работы"/>
      <sheetName val="Акт выполненных работ 46"/>
      <sheetName val="SMW_Служебная"/>
      <sheetName val="Смета 7"/>
      <sheetName val="ЖД 3.1"/>
      <sheetName val="УСР"/>
      <sheetName val="Объемы"/>
      <sheetName val="Смета _4ПР ЭХЗ"/>
      <sheetName val=" Свод"/>
      <sheetName val="анализ 2003_2004исполнение МТО"/>
      <sheetName val="аванс по ОС"/>
      <sheetName val="Авансы выданные"/>
      <sheetName val="Кред"/>
      <sheetName val="ДЗ"/>
      <sheetName val="Кред. задолж."/>
      <sheetName val="Прочие"/>
      <sheetName val="Технический лист"/>
      <sheetName val="41"/>
      <sheetName val="Тестовый"/>
      <sheetName val="Прил.5 СС"/>
      <sheetName val="Panduit"/>
      <sheetName val="ГАЗ_камаз"/>
      <sheetName val="Форма 2.1"/>
      <sheetName val="таблица_руко_x0019__x0015__x0009__x0003__x000c__x0011__x0011_"/>
      <sheetName val="Договорная цена"/>
      <sheetName val="№2Гидромет."/>
      <sheetName val="№2Геолог"/>
      <sheetName val="№2Геолог с.п."/>
      <sheetName val="№3Экологи (2этап)"/>
      <sheetName val="расчеты"/>
      <sheetName val="Исходная"/>
      <sheetName val="const"/>
      <sheetName val="расчет вязкости"/>
      <sheetName val="Сравнение с Finder - ДНС-5"/>
      <sheetName val="ДЦ"/>
      <sheetName val=" Оборудование  end"/>
      <sheetName val="Прочее"/>
      <sheetName val="ПД-2.1"/>
      <sheetName val="Акт-Смета_30"/>
      <sheetName val="ЛЧ Р"/>
      <sheetName val="GLOBAL"/>
      <sheetName val="темп"/>
      <sheetName val="СВ"/>
      <sheetName val="2.1"/>
      <sheetName val="ИНСТРУКЦИЯ"/>
      <sheetName val="ПС_110_кВ_(доп)"/>
      <sheetName val="ТЗ_АСУ-1"/>
      <sheetName val="3_Сл_-структура_затрат"/>
      <sheetName val="эл_химз_4"/>
      <sheetName val="геология_4"/>
      <sheetName val="Коэфф1_3"/>
      <sheetName val="Прайс_лист3"/>
      <sheetName val="Данные_для_расчёта_сметы3"/>
      <sheetName val="См_1_наруж_водопровод3"/>
      <sheetName val="свод_23"/>
      <sheetName val="Разработка_проекта3"/>
      <sheetName val="КП_НовоКов3"/>
      <sheetName val="СметаСводная_1_оч3"/>
      <sheetName val="Переменные_и_константы2"/>
      <sheetName val="Пример_расчета3"/>
      <sheetName val="свод_(2)2"/>
      <sheetName val="Калплан_ОИ2_Макм_крестики2"/>
      <sheetName val="к_84-к_833"/>
      <sheetName val="6_144"/>
      <sheetName val="6_3_14"/>
      <sheetName val="6_204"/>
      <sheetName val="6_4_14"/>
      <sheetName val="6_11_1__сторонние4"/>
      <sheetName val="8_14_КР_(списание)ОПСТИКР4"/>
      <sheetName val="6_14_КР3"/>
      <sheetName val="Текущие_цены3"/>
      <sheetName val="Зап-3-_СЦБ3"/>
      <sheetName val="СметаСводная_Рыб3"/>
      <sheetName val="отчет_эл_эн__20003"/>
      <sheetName val="13_12"/>
      <sheetName val="6_32"/>
      <sheetName val="6_72"/>
      <sheetName val="6_3_1_32"/>
      <sheetName val="КП_(2)2"/>
      <sheetName val="свод_32"/>
      <sheetName val="Смета2_проект__раб_3"/>
      <sheetName val="Смета_13"/>
      <sheetName val="СМЕТА_проект2"/>
      <sheetName val="Production_and_Spend2"/>
      <sheetName val="1_32"/>
      <sheetName val="К_рын2"/>
      <sheetName val="Сводная_смета2"/>
      <sheetName val="СметаСводная_павильон2"/>
      <sheetName val="Св__смета2"/>
      <sheetName val="РБС_ИЗМ12"/>
      <sheetName val="СметаСводная_снег2"/>
      <sheetName val="Лист_опроса2"/>
      <sheetName val="Исполнение__освоение_по_закупк2"/>
      <sheetName val="Исполнение_для_Ускова2"/>
      <sheetName val="Выборка_по_отсыпкам2"/>
      <sheetName val="ИП__отсыпки_2"/>
      <sheetName val="ИП__отсыпки_ФОТ_диз_т_2"/>
      <sheetName val="ИП__отсыпки___выборка_2"/>
      <sheetName val="Исполнение_по_оборуд_2"/>
      <sheetName val="Исполнение_по_оборуд___2_2"/>
      <sheetName val="Исполнение_сжато2"/>
      <sheetName val="Форма_для_бурения2"/>
      <sheetName val="Форма_для_КС2"/>
      <sheetName val="Форма_для_ГР2"/>
      <sheetName val="Смета_1свод2"/>
      <sheetName val="таблица_руководству2"/>
      <sheetName val="Суточная_добыча_за_неделю2"/>
      <sheetName val="Прибыль_опл2"/>
      <sheetName val="№5_СУБ_Инж_защ2"/>
      <sheetName val="HP_и_оргтехника2"/>
      <sheetName val="Таблица_22"/>
      <sheetName val="Таблица_4_АСУТП2"/>
      <sheetName val="ст_ГТМ2"/>
      <sheetName val="ПДР_ООО_&quot;Юкос_ФБЦ&quot;2"/>
      <sheetName val="исходные_данные2"/>
      <sheetName val="расчетные_таблицы2"/>
      <sheetName val="Амур_ДОН2"/>
      <sheetName val="кп_ГК2"/>
      <sheetName val="Справочные_данные2"/>
      <sheetName val="Б_Сатка2"/>
      <sheetName val="справ_3"/>
      <sheetName val="Перечень_ИУ2"/>
      <sheetName val="3_1_ТХ2"/>
      <sheetName val="СметаСводная_Колпино2"/>
      <sheetName val="3_52"/>
      <sheetName val="суб_подряд3"/>
      <sheetName val="ПСБ_-_ОЭ3"/>
      <sheetName val="Смета_22"/>
      <sheetName val="Ачинский_НПЗ2"/>
      <sheetName val="См3_СЦБ-зап2"/>
      <sheetName val="Хаттон_90_90_Femco2"/>
      <sheetName val="свод_общ2"/>
      <sheetName val="Смета_5_2__Кусты25,29,31,652"/>
      <sheetName val="смета_СИД2"/>
      <sheetName val="ресурсная_вед_2"/>
      <sheetName val="р_Волхов2"/>
      <sheetName val="КП_к_ГК2"/>
      <sheetName val="изыскания_22"/>
      <sheetName val="Калплан_Кра2"/>
      <sheetName val="Смета_терзем1"/>
      <sheetName val="Кал_план_Жукова_даты_-_не_надо1"/>
      <sheetName val="Пояснение_1"/>
      <sheetName val="3_12"/>
      <sheetName val="Коммерческие_расходы2"/>
      <sheetName val="смета_2_проект__работы1"/>
      <sheetName val="СтрЗапасов_(2)1"/>
      <sheetName val="НМ_расчеты1"/>
      <sheetName val="СС_замеч_с_ответами2"/>
      <sheetName val="УП__20042"/>
      <sheetName val="3_22"/>
      <sheetName val="3_32"/>
      <sheetName val="Р2_12"/>
      <sheetName val="Р2_22"/>
      <sheetName val="Удельные(проф_)2"/>
      <sheetName val="Константы_и_результаты2"/>
      <sheetName val="расчет_№32"/>
      <sheetName val="в_работу2"/>
      <sheetName val="20_Кредиты_краткосрочные2"/>
      <sheetName val="6_11_новый2"/>
      <sheetName val="Баланс_(Ф1)1"/>
      <sheetName val="Общая_часть1"/>
      <sheetName val="Табл_52"/>
      <sheetName val="Табл_22"/>
      <sheetName val="См_№3_ОПР1"/>
      <sheetName val="см_№6_АВЗУ_и_ГПЗУ1"/>
      <sheetName val="КП_к_снег_Рыбинская2"/>
      <sheetName val="PwC_Copies_from_old_models_--&gt;1"/>
      <sheetName val="Сравнение_ДПН_факт_06-071"/>
      <sheetName val="см_№1_1_Геодезические_работы_1"/>
      <sheetName val="см_№1_4_Экология_1"/>
      <sheetName val="Input_Assumptions1"/>
      <sheetName val="2_2_2"/>
      <sheetName val="Расчет_курса1"/>
      <sheetName val="АСУ_ТП_1_этап_ПД1"/>
      <sheetName val="Перечень_Заказчиков2"/>
      <sheetName val="Opex_personnel_(Term_facs)2"/>
      <sheetName val="Капитальные_затраты2"/>
      <sheetName val="Коэф_КВ1"/>
      <sheetName val="кп_(3)1"/>
      <sheetName val="матер_1"/>
      <sheetName val="КП_Прим_(3)1"/>
      <sheetName val="фонтан_разбитый21"/>
      <sheetName val="Смета_3_Гидролог1"/>
      <sheetName val="Записка_СЦБ1"/>
      <sheetName val="РС_1"/>
      <sheetName val="Курс_доллара1"/>
      <sheetName val="Календарь_новый1"/>
      <sheetName val="Смета_№_1_ИИ_линия1"/>
      <sheetName val="Дополнительные_параметры1"/>
      <sheetName val="Свод_объем1"/>
      <sheetName val="Дог_цена1"/>
      <sheetName val="выборка_на22_июня1"/>
      <sheetName val="Полигон_-_ИЭИ_1"/>
      <sheetName val="3труба_(П)1"/>
      <sheetName val="Объемы_работ_по_ПВ1"/>
      <sheetName val="р_Нева2"/>
      <sheetName val="р_Молога2"/>
      <sheetName val="18_рек_Ю-Х2"/>
      <sheetName val="нпс_Палкино2"/>
      <sheetName val="Россия_-_Китай2"/>
      <sheetName val="КМ_210-2382"/>
      <sheetName val="БТС-2_км_405-4592"/>
      <sheetName val="БТС-2_км_405-4532"/>
      <sheetName val="БТС-2_км_313-3522"/>
      <sheetName val="БТС-2_км326-3522"/>
      <sheetName val="Улейма_И2"/>
      <sheetName val="Белая_УБКА2"/>
      <sheetName val="км_72-75р_Левоннька2"/>
      <sheetName val="киенгоп-н_Челны_км_104-2062"/>
      <sheetName val="ВЛ_Урдома2"/>
      <sheetName val="Вл_Микунь_Урдома2"/>
      <sheetName val="ВЛ_Синдор-Микунь2"/>
      <sheetName val="Тон_Чермасан2"/>
      <sheetName val="Трасса_км_16-1472"/>
      <sheetName val="трасса_0-762"/>
      <sheetName val="Колва_782"/>
      <sheetName val="Гидрология__р_Колва_км_382"/>
      <sheetName val="ПСП_2"/>
      <sheetName val="Новая_сводка_(до_бюджета)_(2)3"/>
      <sheetName val="Что_пришло3"/>
      <sheetName val="влад-таблица_(2)3"/>
      <sheetName val="Новая_сводка_(до_бюджета)3"/>
      <sheetName val="Новая_сводка3"/>
      <sheetName val="Общие_расходы3"/>
      <sheetName val="Новая_сводка_(по_бюджету)3"/>
      <sheetName val="Íîâàÿ_ñâîäêà_(äî_áþäæåòà)_(2)3"/>
      <sheetName val="×òî_ïðèøëî3"/>
      <sheetName val="âëàä-òàáëèöà_(2)3"/>
      <sheetName val="Íîâàÿ_ñâîäêà_(äî_áþäæåòà)3"/>
      <sheetName val="Íîâàÿ_ñâîäêà3"/>
      <sheetName val="Îáùèå_ðàñõîäû3"/>
      <sheetName val="Íîâàÿ_ñâîäêà_(ïî_áþäæåòó)3"/>
      <sheetName val="6_10_13"/>
      <sheetName val="6_7_3_ТН3"/>
      <sheetName val="6_13"/>
      <sheetName val="6_52-свод2"/>
      <sheetName val="ДДС_(Форма_№3)1"/>
      <sheetName val="Таблица_51"/>
      <sheetName val="Таблица_31"/>
      <sheetName val="1_401_21"/>
      <sheetName val="Source_lists1"/>
      <sheetName val="PO_Data1"/>
      <sheetName val="См_3_АСУ1"/>
      <sheetName val="лч_и_кам1"/>
      <sheetName val="Акт_выбора1"/>
      <sheetName val="Сводная_1"/>
      <sheetName val="7_ТХ_Сети_(кор)1"/>
      <sheetName val="Tier_3112081"/>
      <sheetName val="исключ_ЭХЗ1"/>
      <sheetName val="Раб_АУ1"/>
      <sheetName val="См_№7_Эл_1"/>
      <sheetName val="См_№8_Пож_1"/>
      <sheetName val="См_№3_ВиК1"/>
      <sheetName val="Сметы_за_сопровождение1"/>
      <sheetName val="КБК_ДПК1"/>
      <sheetName val="Смета_ТЗ_АСУ-161"/>
      <sheetName val="База_Геодезия1"/>
      <sheetName val="База_Геология1"/>
      <sheetName val="База_Геофизика1"/>
      <sheetName val="4_1_11"/>
      <sheetName val="исп_1_1_11"/>
      <sheetName val="База_Гидро1"/>
      <sheetName val="4_2_11"/>
      <sheetName val="исп_1_1_21"/>
      <sheetName val="Исп__смета_этап_1_1,_1_21"/>
      <sheetName val="ТЗ_АСУ-11"/>
      <sheetName val="3_Сл_-структура_затрат1"/>
      <sheetName val="ПС_110_кВ_(доп)1"/>
      <sheetName val="Бл_электр_1"/>
      <sheetName val="См_2_Шатурс_сети__проект_работ1"/>
      <sheetName val="Форма 9"/>
      <sheetName val="Форма 10"/>
      <sheetName val="АРХ гл.1"/>
      <sheetName val="Исх1"/>
      <sheetName val="Обложка"/>
      <sheetName val="Содержание тома"/>
      <sheetName val="01-01-01 "/>
      <sheetName val="02-01-01.1 "/>
      <sheetName val="02-01-01.2"/>
      <sheetName val="02-01-02.1"/>
      <sheetName val="02-01-02.2"/>
      <sheetName val="02-01-03.1 "/>
      <sheetName val="02-01-03.2 "/>
      <sheetName val="02-01-04  "/>
      <sheetName val="01-01-05"/>
      <sheetName val="02-01-06.1 "/>
      <sheetName val="02-01-06.2 "/>
      <sheetName val="02-01-07 "/>
      <sheetName val="02-01-08 "/>
      <sheetName val="02-01-09 "/>
      <sheetName val="02-01-10.1"/>
      <sheetName val="02-01-10.2"/>
      <sheetName val="02-01-11 "/>
      <sheetName val="02-01-12 "/>
      <sheetName val="02-01-13 "/>
      <sheetName val="02-01-15 "/>
      <sheetName val="02-01-16 "/>
      <sheetName val="02-01-17.1"/>
      <sheetName val="02-01-17.2 "/>
      <sheetName val="02-01-18.1."/>
      <sheetName val="02-01-18.2"/>
      <sheetName val="02-01-19.1 "/>
      <sheetName val="02-01-19.2 "/>
      <sheetName val="02-01-20"/>
      <sheetName val="02-01-21.1"/>
      <sheetName val="02-01-22 "/>
      <sheetName val="02-01-23"/>
      <sheetName val="02-01-21.2"/>
      <sheetName val="02-01-24"/>
      <sheetName val="09-01-02"/>
      <sheetName val="02-01-25"/>
      <sheetName val="02-01-26 "/>
      <sheetName val="02-01-27"/>
      <sheetName val="02-01-28."/>
      <sheetName val="02-01-29."/>
      <sheetName val="02-01-30"/>
      <sheetName val="02-01-31 "/>
      <sheetName val="02-01-32 "/>
      <sheetName val="02-01-33"/>
      <sheetName val="02-01-34."/>
      <sheetName val="02-01-35"/>
      <sheetName val="02-01-36"/>
      <sheetName val="04-01-01 "/>
      <sheetName val="07-01-01 "/>
      <sheetName val="09-01-01 "/>
      <sheetName val="09-01-03"/>
      <sheetName val="09-01-04"/>
      <sheetName val="09-01-05"/>
      <sheetName val="09-01-06"/>
      <sheetName val="09-01-07"/>
      <sheetName val="09-01-08"/>
      <sheetName val="02-01-34"/>
      <sheetName val="02-01-33 (2)"/>
      <sheetName val="02-01-32"/>
      <sheetName val="02-01-28"/>
      <sheetName val="02-01-26"/>
      <sheetName val="02-01-01.1"/>
      <sheetName val="02-01-03.2"/>
      <sheetName val="02-01-04 "/>
      <sheetName val="02-01-06.1"/>
      <sheetName val="02-01-06.2"/>
      <sheetName val="02-01-18.1"/>
      <sheetName val="02-01-23 "/>
      <sheetName val="Исх. данные"/>
      <sheetName val="ОбмОбслЗемОд"/>
      <sheetName val="Смета 2 эл.монтаж"/>
      <sheetName val="Смета 1 общестроит"/>
      <sheetName val="Коэффициенты"/>
      <sheetName val="Настройки"/>
      <sheetName val="7"/>
      <sheetName val="Локальная смета 6-3-2"/>
      <sheetName val="Производство электроэнергии"/>
      <sheetName val="Т11"/>
      <sheetName val="Т12"/>
      <sheetName val="Т7"/>
      <sheetName val="Список_объектов"/>
      <sheetName val="РС"/>
      <sheetName val="1.1"/>
      <sheetName val="1.2-1"/>
      <sheetName val="1.2-2"/>
      <sheetName val="1.2-3"/>
      <sheetName val="1.2-4"/>
      <sheetName val="1.2-5"/>
      <sheetName val="1.3.1"/>
      <sheetName val="1.3.2"/>
      <sheetName val="1.3.3"/>
      <sheetName val="1.4.1.1"/>
      <sheetName val="1.4.1.2"/>
      <sheetName val="1.4.1.3"/>
      <sheetName val="1.4.1.5"/>
      <sheetName val="1.5"/>
      <sheetName val="№2.1"/>
      <sheetName val="№2.2-1"/>
      <sheetName val="№2.2-2"/>
      <sheetName val="№2.2-3 "/>
      <sheetName val="2.2-5 "/>
      <sheetName val="№2.3.1"/>
      <sheetName val="№2.3.2"/>
      <sheetName val="2.3.3"/>
      <sheetName val="2.4.1.1"/>
      <sheetName val="2.4.1.3"/>
      <sheetName val="№3.1"/>
      <sheetName val="№3.2-1"/>
      <sheetName val="№3.2-2"/>
      <sheetName val="№3.2-3"/>
      <sheetName val="3.2-5 "/>
      <sheetName val="3.3.1"/>
      <sheetName val="3.3.2"/>
      <sheetName val="3.3.3"/>
      <sheetName val="3.4.1.3"/>
      <sheetName val="2.6"/>
      <sheetName val="2.7"/>
      <sheetName val="4.1"/>
      <sheetName val="4.2"/>
      <sheetName val="4.3"/>
      <sheetName val="4.4"/>
      <sheetName val="4.5"/>
      <sheetName val="4.6"/>
      <sheetName val="4.7"/>
      <sheetName val="4.9"/>
      <sheetName val="4.10"/>
      <sheetName val="4.10 (3)"/>
      <sheetName val="4.10 (2)"/>
      <sheetName val="4.11"/>
      <sheetName val="4.12"/>
      <sheetName val="4.13"/>
      <sheetName val="4.14"/>
      <sheetName val="4.15"/>
      <sheetName val="4.16"/>
      <sheetName val="4.17"/>
      <sheetName val="4.18"/>
      <sheetName val="4.19"/>
      <sheetName val="5.1"/>
      <sheetName val="5.2"/>
      <sheetName val="5.3"/>
      <sheetName val="5.4"/>
      <sheetName val="5.5"/>
      <sheetName val="5.6"/>
      <sheetName val="5.7"/>
      <sheetName val="5.8"/>
      <sheetName val="Настройка"/>
      <sheetName val="База ВОП"/>
      <sheetName val="База ПИР"/>
      <sheetName val="2.2"/>
      <sheetName val="2.3"/>
      <sheetName val="2.3.2"/>
      <sheetName val="2.4"/>
      <sheetName val="2.5"/>
      <sheetName val=" Ком"/>
      <sheetName val="2.3.лаб"/>
      <sheetName val="3.1земля"/>
      <sheetName val="6.1-7.1"/>
      <sheetName val="рекульт"/>
      <sheetName val="ГО и ЧС"/>
      <sheetName val="ДПБ"/>
      <sheetName val="№3"/>
      <sheetName val="№1 СИД"/>
      <sheetName val="№2 Ком дьяк"/>
      <sheetName val="№3.2"/>
      <sheetName val="№3.3"/>
      <sheetName val="СВ смета"/>
      <sheetName val="№3.4"/>
      <sheetName val="№4 ПДЛУ и ЗУ"/>
      <sheetName val="№5 ППиМТ"/>
      <sheetName val="№6.1 ТГВ"/>
      <sheetName val="№6.2 ЭХЗ"/>
      <sheetName val="№6.3 ЭС (согл )"/>
      <sheetName val="№6.4 КИП"/>
      <sheetName val="№6.5 Согл (КИП) "/>
      <sheetName val="№6.6 МЕО "/>
      <sheetName val="№6.7 ПожБ (ПД)"/>
      <sheetName val="№6.8 Пром без (ПД)"/>
      <sheetName val="№6.9 эк аспект"/>
      <sheetName val="№6.10 ОВОС"/>
      <sheetName val="№6.11 отвод"/>
      <sheetName val="№6.12 рекул"/>
      <sheetName val="№6.13 отход"/>
      <sheetName val="№6.14 выброс"/>
      <sheetName val="№6.15 ИБ (ПД)"/>
      <sheetName val="№6.16 ИБ (РД)"/>
      <sheetName val="Расч(подряд)"/>
      <sheetName val="Акты"/>
      <sheetName val="ЛС_БИ"/>
      <sheetName val="1-1"/>
      <sheetName val="1-2"/>
      <sheetName val="1-4"/>
      <sheetName val="изм2-1"/>
      <sheetName val="2-2"/>
      <sheetName val="2-3"/>
      <sheetName val="изм7-1"/>
      <sheetName val="изм9-1"/>
      <sheetName val="проектные роли"/>
      <sheetName val="Промер глуб"/>
      <sheetName val="Расчет №1.1"/>
      <sheetName val="Расчет №2.1"/>
      <sheetName val="ЕТС_(ф)"/>
      <sheetName val="ИД_СМР"/>
      <sheetName val="Вспом_"/>
      <sheetName val="2_Геология"/>
      <sheetName val="Объем_работ"/>
      <sheetName val="Виды_работ_АСО"/>
      <sheetName val="таблица_руко_1"/>
      <sheetName val="ФОТ_для_смет"/>
      <sheetName val="таблица_руко_"/>
      <sheetName val="Исх__данные"/>
      <sheetName val="Main_list"/>
      <sheetName val="ПД-2_2"/>
      <sheetName val="1_14"/>
      <sheetName val="1_7"/>
      <sheetName val="Промер_глуб"/>
      <sheetName val="Смета180"/>
      <sheetName val="ДКСС от МПС"/>
      <sheetName val="СметаСводная п54"/>
      <sheetName val="Свод2006"/>
      <sheetName val="1 кв"/>
      <sheetName val="таблица_руко "/>
      <sheetName val="ОП쌅"/>
      <sheetName val="ОП쌉"/>
      <sheetName val="сводная_(2)"/>
      <sheetName val="автоматизация_РД"/>
      <sheetName val="Смета_7"/>
      <sheetName val="выборка_"/>
      <sheetName val="Объем_работ1"/>
      <sheetName val="Виды_работ_АСО1"/>
      <sheetName val="таблица_руко_2"/>
      <sheetName val="ИД_СМР1"/>
      <sheetName val="сводная_(2)1"/>
      <sheetName val="автоматизация_РД1"/>
      <sheetName val="Смета_71"/>
      <sheetName val="выборка_1"/>
      <sheetName val="эл_химз_5"/>
      <sheetName val="геология_5"/>
      <sheetName val="Коэфф1_4"/>
      <sheetName val="Прайс_лист4"/>
      <sheetName val="Данные_для_расчёта_сметы4"/>
      <sheetName val="См_1_наруж_водопровод4"/>
      <sheetName val="свод_24"/>
      <sheetName val="Разработка_проекта4"/>
      <sheetName val="КП_НовоКов4"/>
      <sheetName val="СметаСводная_1_оч4"/>
      <sheetName val="Переменные_и_константы3"/>
      <sheetName val="СМЕТА_проект3"/>
      <sheetName val="Пример_расчета4"/>
      <sheetName val="свод_(2)3"/>
      <sheetName val="Калплан_ОИ2_Макм_крестики3"/>
      <sheetName val="к_84-к_834"/>
      <sheetName val="6_145"/>
      <sheetName val="6_3_15"/>
      <sheetName val="6_205"/>
      <sheetName val="6_4_15"/>
      <sheetName val="6_11_1__сторонние5"/>
      <sheetName val="8_14_КР_(списание)ОПСТИКР5"/>
      <sheetName val="6_14_КР4"/>
      <sheetName val="Текущие_цены4"/>
      <sheetName val="Зап-3-_СЦБ4"/>
      <sheetName val="СметаСводная_Рыб4"/>
      <sheetName val="отчет_эл_эн__20004"/>
      <sheetName val="13_13"/>
      <sheetName val="6_33"/>
      <sheetName val="6_73"/>
      <sheetName val="6_3_1_33"/>
      <sheetName val="КП_(2)3"/>
      <sheetName val="свод_33"/>
      <sheetName val="Смета2_проект__раб_4"/>
      <sheetName val="Смета_14"/>
      <sheetName val="Production_and_Spend3"/>
      <sheetName val="1_33"/>
      <sheetName val="К_рын3"/>
      <sheetName val="Сводная_смета3"/>
      <sheetName val="СметаСводная_павильон3"/>
      <sheetName val="Св__смета3"/>
      <sheetName val="РБС_ИЗМ13"/>
      <sheetName val="СметаСводная_снег3"/>
      <sheetName val="Лист_опроса3"/>
      <sheetName val="Исполнение__освоение_по_закупк3"/>
      <sheetName val="Исполнение_для_Ускова3"/>
      <sheetName val="Выборка_по_отсыпкам3"/>
      <sheetName val="ИП__отсыпки_3"/>
      <sheetName val="ИП__отсыпки_ФОТ_диз_т_3"/>
      <sheetName val="ИП__отсыпки___выборка_3"/>
      <sheetName val="Исполнение_по_оборуд_3"/>
      <sheetName val="Исполнение_по_оборуд___2_3"/>
      <sheetName val="Исполнение_сжато3"/>
      <sheetName val="Форма_для_бурения3"/>
      <sheetName val="Форма_для_КС3"/>
      <sheetName val="Форма_для_ГР3"/>
      <sheetName val="Смета_1свод3"/>
      <sheetName val="таблица_руководству3"/>
      <sheetName val="Суточная_добыча_за_неделю3"/>
      <sheetName val="Прибыль_опл3"/>
      <sheetName val="№5_СУБ_Инж_защ3"/>
      <sheetName val="HP_и_оргтехника3"/>
      <sheetName val="Таблица_23"/>
      <sheetName val="Таблица_4_АСУТП3"/>
      <sheetName val="ст_ГТМ3"/>
      <sheetName val="ПДР_ООО_&quot;Юкос_ФБЦ&quot;3"/>
      <sheetName val="исходные_данные3"/>
      <sheetName val="расчетные_таблицы3"/>
      <sheetName val="Амур_ДОН3"/>
      <sheetName val="кп_ГК3"/>
      <sheetName val="Справочные_данные3"/>
      <sheetName val="Б_Сатка3"/>
      <sheetName val="справ_4"/>
      <sheetName val="Перечень_ИУ3"/>
      <sheetName val="3_1_ТХ3"/>
      <sheetName val="СметаСводная_Колпино3"/>
      <sheetName val="3_53"/>
      <sheetName val="суб_подряд4"/>
      <sheetName val="ПСБ_-_ОЭ4"/>
      <sheetName val="Смета_23"/>
      <sheetName val="Ачинский_НПЗ3"/>
      <sheetName val="См3_СЦБ-зап3"/>
      <sheetName val="Хаттон_90_90_Femco3"/>
      <sheetName val="свод_общ3"/>
      <sheetName val="Смета_5_2__Кусты25,29,31,653"/>
      <sheetName val="смета_СИД3"/>
      <sheetName val="ресурсная_вед_3"/>
      <sheetName val="р_Волхов3"/>
      <sheetName val="КП_к_ГК3"/>
      <sheetName val="изыскания_23"/>
      <sheetName val="Калплан_Кра3"/>
      <sheetName val="Смета_терзем2"/>
      <sheetName val="Пояснение_2"/>
      <sheetName val="3_13"/>
      <sheetName val="Коммерческие_расходы3"/>
      <sheetName val="смета_2_проект__работы2"/>
      <sheetName val="СтрЗапасов_(2)2"/>
      <sheetName val="НМ_расчеты2"/>
      <sheetName val="СС_замеч_с_ответами3"/>
      <sheetName val="УП__20043"/>
      <sheetName val="3_23"/>
      <sheetName val="3_33"/>
      <sheetName val="Р2_13"/>
      <sheetName val="Р2_23"/>
      <sheetName val="Удельные(проф_)3"/>
      <sheetName val="Константы_и_результаты3"/>
      <sheetName val="расчет_№33"/>
      <sheetName val="в_работу3"/>
      <sheetName val="20_Кредиты_краткосрочные3"/>
      <sheetName val="Полигон_-_ИЭИ_2"/>
      <sheetName val="Кал_план_Жукова_даты_-_не_надо2"/>
      <sheetName val="Баланс_(Ф1)2"/>
      <sheetName val="Общая_часть2"/>
      <sheetName val="Табл_53"/>
      <sheetName val="Табл_23"/>
      <sheetName val="См_№3_ОПР2"/>
      <sheetName val="см_№6_АВЗУ_и_ГПЗУ2"/>
      <sheetName val="КП_к_снег_Рыбинская3"/>
      <sheetName val="PwC_Copies_from_old_models_--&gt;2"/>
      <sheetName val="Сравнение_ДПН_факт_06-072"/>
      <sheetName val="см_№1_1_Геодезические_работы_2"/>
      <sheetName val="см_№1_4_Экология_2"/>
      <sheetName val="Input_Assumptions2"/>
      <sheetName val="2_2_3"/>
      <sheetName val="Расчет_курса2"/>
      <sheetName val="АСУ_ТП_1_этап_ПД2"/>
      <sheetName val="Перечень_Заказчиков3"/>
      <sheetName val="Opex_personnel_(Term_facs)3"/>
      <sheetName val="Капитальные_затраты3"/>
      <sheetName val="Коэф_КВ2"/>
      <sheetName val="кп_(3)2"/>
      <sheetName val="6_11_новый3"/>
      <sheetName val="матер_2"/>
      <sheetName val="КП_Прим_(3)2"/>
      <sheetName val="фонтан_разбитый22"/>
      <sheetName val="Смета_3_Гидролог2"/>
      <sheetName val="Записка_СЦБ2"/>
      <sheetName val="РС_2"/>
      <sheetName val="Курс_доллара2"/>
      <sheetName val="Календарь_новый2"/>
      <sheetName val="Смета_№_1_ИИ_линия2"/>
      <sheetName val="Дополнительные_параметры2"/>
      <sheetName val="Свод_объем2"/>
      <sheetName val="Дог_цена2"/>
      <sheetName val="выборка_на22_июня2"/>
      <sheetName val="Таблица_52"/>
      <sheetName val="Таблица_32"/>
      <sheetName val="3труба_(П)2"/>
      <sheetName val="Объемы_работ_по_ПВ2"/>
      <sheetName val="лч_и_кам2"/>
      <sheetName val="р_Нева3"/>
      <sheetName val="р_Молога3"/>
      <sheetName val="18_рек_Ю-Х3"/>
      <sheetName val="нпс_Палкино3"/>
      <sheetName val="Россия_-_Китай3"/>
      <sheetName val="КМ_210-2383"/>
      <sheetName val="БТС-2_км_405-4593"/>
      <sheetName val="БТС-2_км_405-4533"/>
      <sheetName val="БТС-2_км_313-3523"/>
      <sheetName val="БТС-2_км326-3523"/>
      <sheetName val="Улейма_И3"/>
      <sheetName val="Белая_УБКА3"/>
      <sheetName val="км_72-75р_Левоннька3"/>
      <sheetName val="киенгоп-н_Челны_км_104-2063"/>
      <sheetName val="ВЛ_Урдома3"/>
      <sheetName val="Вл_Микунь_Урдома3"/>
      <sheetName val="ВЛ_Синдор-Микунь3"/>
      <sheetName val="Тон_Чермасан3"/>
      <sheetName val="Трасса_км_16-1473"/>
      <sheetName val="трасса_0-763"/>
      <sheetName val="Колва_783"/>
      <sheetName val="Гидрология__р_Колва_км_383"/>
      <sheetName val="ПСП_3"/>
      <sheetName val="Новая_сводка_(до_бюджета)_(2)4"/>
      <sheetName val="Что_пришло4"/>
      <sheetName val="влад-таблица_(2)4"/>
      <sheetName val="Новая_сводка_(до_бюджета)4"/>
      <sheetName val="Новая_сводка4"/>
      <sheetName val="Общие_расходы4"/>
      <sheetName val="Новая_сводка_(по_бюджету)4"/>
      <sheetName val="Íîâàÿ_ñâîäêà_(äî_áþäæåòà)_(2)4"/>
      <sheetName val="×òî_ïðèøëî4"/>
      <sheetName val="âëàä-òàáëèöà_(2)4"/>
      <sheetName val="Íîâàÿ_ñâîäêà_(äî_áþäæåòà)4"/>
      <sheetName val="Íîâàÿ_ñâîäêà4"/>
      <sheetName val="Îáùèå_ðàñõîäû4"/>
      <sheetName val="Íîâàÿ_ñâîäêà_(ïî_áþäæåòó)4"/>
      <sheetName val="6_10_14"/>
      <sheetName val="6_7_3_ТН4"/>
      <sheetName val="6_15"/>
      <sheetName val="6_52-свод3"/>
      <sheetName val="ДДС_(Форма_№3)2"/>
      <sheetName val="1_401_22"/>
      <sheetName val="Source_lists2"/>
      <sheetName val="PO_Data2"/>
      <sheetName val="См_3_АСУ2"/>
      <sheetName val="СметаСво죿鱛䰀鱞䌀펁ԯ_x0000_缀"/>
      <sheetName val="СС1"/>
      <sheetName val="SENSITIVITY"/>
      <sheetName val="сммашбур"/>
      <sheetName val="материалы Портовая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/>
      <sheetData sheetId="220"/>
      <sheetData sheetId="22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 refreshError="1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 refreshError="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 refreshError="1"/>
      <sheetData sheetId="383" refreshError="1"/>
      <sheetData sheetId="384" refreshError="1"/>
      <sheetData sheetId="385" refreshError="1"/>
      <sheetData sheetId="386" refreshError="1"/>
      <sheetData sheetId="387" refreshError="1"/>
      <sheetData sheetId="388" refreshError="1"/>
      <sheetData sheetId="389" refreshError="1"/>
      <sheetData sheetId="390" refreshError="1"/>
      <sheetData sheetId="391" refreshError="1"/>
      <sheetData sheetId="392" refreshError="1"/>
      <sheetData sheetId="393" refreshError="1"/>
      <sheetData sheetId="394" refreshError="1"/>
      <sheetData sheetId="395" refreshError="1"/>
      <sheetData sheetId="396" refreshError="1"/>
      <sheetData sheetId="397" refreshError="1"/>
      <sheetData sheetId="398" refreshError="1"/>
      <sheetData sheetId="399" refreshError="1"/>
      <sheetData sheetId="400" refreshError="1"/>
      <sheetData sheetId="401" refreshError="1"/>
      <sheetData sheetId="402" refreshError="1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 refreshError="1"/>
      <sheetData sheetId="438" refreshError="1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 refreshError="1"/>
      <sheetData sheetId="500" refreshError="1"/>
      <sheetData sheetId="501" refreshError="1"/>
      <sheetData sheetId="502" refreshError="1"/>
      <sheetData sheetId="503" refreshError="1"/>
      <sheetData sheetId="504" refreshError="1"/>
      <sheetData sheetId="505" refreshError="1"/>
      <sheetData sheetId="506" refreshError="1"/>
      <sheetData sheetId="507" refreshError="1"/>
      <sheetData sheetId="508" refreshError="1"/>
      <sheetData sheetId="509" refreshError="1"/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 refreshError="1"/>
      <sheetData sheetId="612" refreshError="1"/>
      <sheetData sheetId="613" refreshError="1"/>
      <sheetData sheetId="614" refreshError="1"/>
      <sheetData sheetId="615" refreshError="1"/>
      <sheetData sheetId="616" refreshError="1"/>
      <sheetData sheetId="617" refreshError="1"/>
      <sheetData sheetId="618" refreshError="1"/>
      <sheetData sheetId="619" refreshError="1"/>
      <sheetData sheetId="620" refreshError="1"/>
      <sheetData sheetId="621" refreshError="1"/>
      <sheetData sheetId="622" refreshError="1"/>
      <sheetData sheetId="623" refreshError="1"/>
      <sheetData sheetId="624" refreshError="1"/>
      <sheetData sheetId="625" refreshError="1"/>
      <sheetData sheetId="626" refreshError="1"/>
      <sheetData sheetId="627" refreshError="1"/>
      <sheetData sheetId="628" refreshError="1"/>
      <sheetData sheetId="629" refreshError="1"/>
      <sheetData sheetId="630" refreshError="1"/>
      <sheetData sheetId="631" refreshError="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  <sheetData sheetId="681" refreshError="1"/>
      <sheetData sheetId="682" refreshError="1"/>
      <sheetData sheetId="683" refreshError="1"/>
      <sheetData sheetId="684" refreshError="1"/>
      <sheetData sheetId="685" refreshError="1"/>
      <sheetData sheetId="686" refreshError="1"/>
      <sheetData sheetId="687" refreshError="1"/>
      <sheetData sheetId="688" refreshError="1"/>
      <sheetData sheetId="689" refreshError="1"/>
      <sheetData sheetId="690" refreshError="1"/>
      <sheetData sheetId="691" refreshError="1"/>
      <sheetData sheetId="692" refreshError="1"/>
      <sheetData sheetId="693" refreshError="1"/>
      <sheetData sheetId="694" refreshError="1"/>
      <sheetData sheetId="695" refreshError="1"/>
      <sheetData sheetId="696" refreshError="1"/>
      <sheetData sheetId="697" refreshError="1"/>
      <sheetData sheetId="698" refreshError="1"/>
      <sheetData sheetId="699" refreshError="1"/>
      <sheetData sheetId="700" refreshError="1"/>
      <sheetData sheetId="701" refreshError="1"/>
      <sheetData sheetId="702" refreshError="1"/>
      <sheetData sheetId="703" refreshError="1"/>
      <sheetData sheetId="704" refreshError="1"/>
      <sheetData sheetId="705" refreshError="1"/>
      <sheetData sheetId="706" refreshError="1"/>
      <sheetData sheetId="707" refreshError="1"/>
      <sheetData sheetId="708" refreshError="1"/>
      <sheetData sheetId="709" refreshError="1"/>
      <sheetData sheetId="710" refreshError="1"/>
      <sheetData sheetId="711" refreshError="1"/>
      <sheetData sheetId="712" refreshError="1"/>
      <sheetData sheetId="713" refreshError="1"/>
      <sheetData sheetId="714" refreshError="1"/>
      <sheetData sheetId="715" refreshError="1"/>
      <sheetData sheetId="716" refreshError="1"/>
      <sheetData sheetId="717" refreshError="1"/>
      <sheetData sheetId="718" refreshError="1"/>
      <sheetData sheetId="719" refreshError="1"/>
      <sheetData sheetId="720" refreshError="1"/>
      <sheetData sheetId="721" refreshError="1"/>
      <sheetData sheetId="722" refreshError="1"/>
      <sheetData sheetId="723" refreshError="1"/>
      <sheetData sheetId="724" refreshError="1"/>
      <sheetData sheetId="725" refreshError="1"/>
      <sheetData sheetId="726" refreshError="1"/>
      <sheetData sheetId="727" refreshError="1"/>
      <sheetData sheetId="728" refreshError="1"/>
      <sheetData sheetId="729" refreshError="1"/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 refreshError="1"/>
      <sheetData sheetId="737" refreshError="1"/>
      <sheetData sheetId="738" refreshError="1"/>
      <sheetData sheetId="739" refreshError="1"/>
      <sheetData sheetId="740" refreshError="1"/>
      <sheetData sheetId="741" refreshError="1"/>
      <sheetData sheetId="742" refreshError="1"/>
      <sheetData sheetId="743" refreshError="1"/>
      <sheetData sheetId="744" refreshError="1"/>
      <sheetData sheetId="745" refreshError="1"/>
      <sheetData sheetId="746" refreshError="1"/>
      <sheetData sheetId="747" refreshError="1"/>
      <sheetData sheetId="748" refreshError="1"/>
      <sheetData sheetId="749" refreshError="1"/>
      <sheetData sheetId="750" refreshError="1"/>
      <sheetData sheetId="751" refreshError="1"/>
      <sheetData sheetId="752" refreshError="1"/>
      <sheetData sheetId="753" refreshError="1"/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>
        <row r="1">
          <cell r="B1">
            <v>0</v>
          </cell>
        </row>
      </sheetData>
      <sheetData sheetId="768">
        <row r="1">
          <cell r="B1">
            <v>0</v>
          </cell>
        </row>
      </sheetData>
      <sheetData sheetId="769">
        <row r="1">
          <cell r="B1">
            <v>0</v>
          </cell>
        </row>
      </sheetData>
      <sheetData sheetId="770">
        <row r="1">
          <cell r="B1">
            <v>0</v>
          </cell>
        </row>
      </sheetData>
      <sheetData sheetId="771">
        <row r="1">
          <cell r="B1">
            <v>0</v>
          </cell>
        </row>
      </sheetData>
      <sheetData sheetId="772">
        <row r="1">
          <cell r="B1">
            <v>0</v>
          </cell>
        </row>
      </sheetData>
      <sheetData sheetId="773">
        <row r="1">
          <cell r="B1">
            <v>0</v>
          </cell>
        </row>
      </sheetData>
      <sheetData sheetId="774">
        <row r="1">
          <cell r="B1">
            <v>0</v>
          </cell>
        </row>
      </sheetData>
      <sheetData sheetId="775">
        <row r="1">
          <cell r="B1">
            <v>0</v>
          </cell>
        </row>
      </sheetData>
      <sheetData sheetId="776">
        <row r="1">
          <cell r="B1">
            <v>0</v>
          </cell>
        </row>
      </sheetData>
      <sheetData sheetId="777">
        <row r="1">
          <cell r="B1">
            <v>0</v>
          </cell>
        </row>
      </sheetData>
      <sheetData sheetId="778">
        <row r="1">
          <cell r="B1">
            <v>0</v>
          </cell>
        </row>
      </sheetData>
      <sheetData sheetId="779">
        <row r="1">
          <cell r="B1">
            <v>0</v>
          </cell>
        </row>
      </sheetData>
      <sheetData sheetId="780">
        <row r="1">
          <cell r="B1">
            <v>0</v>
          </cell>
        </row>
      </sheetData>
      <sheetData sheetId="781">
        <row r="1">
          <cell r="B1">
            <v>0</v>
          </cell>
        </row>
      </sheetData>
      <sheetData sheetId="782">
        <row r="1">
          <cell r="B1">
            <v>0</v>
          </cell>
        </row>
      </sheetData>
      <sheetData sheetId="783">
        <row r="1">
          <cell r="B1">
            <v>0</v>
          </cell>
        </row>
      </sheetData>
      <sheetData sheetId="784">
        <row r="1">
          <cell r="B1">
            <v>0</v>
          </cell>
        </row>
      </sheetData>
      <sheetData sheetId="785">
        <row r="1">
          <cell r="B1">
            <v>0</v>
          </cell>
        </row>
      </sheetData>
      <sheetData sheetId="786">
        <row r="1">
          <cell r="B1">
            <v>0</v>
          </cell>
        </row>
      </sheetData>
      <sheetData sheetId="787">
        <row r="1">
          <cell r="B1">
            <v>0</v>
          </cell>
        </row>
      </sheetData>
      <sheetData sheetId="788">
        <row r="1">
          <cell r="B1">
            <v>0</v>
          </cell>
        </row>
      </sheetData>
      <sheetData sheetId="789">
        <row r="1">
          <cell r="B1">
            <v>0</v>
          </cell>
        </row>
      </sheetData>
      <sheetData sheetId="790">
        <row r="1">
          <cell r="B1">
            <v>0</v>
          </cell>
        </row>
      </sheetData>
      <sheetData sheetId="791">
        <row r="1">
          <cell r="B1">
            <v>0</v>
          </cell>
        </row>
      </sheetData>
      <sheetData sheetId="792">
        <row r="1">
          <cell r="B1">
            <v>0</v>
          </cell>
        </row>
      </sheetData>
      <sheetData sheetId="793">
        <row r="1">
          <cell r="B1">
            <v>0</v>
          </cell>
        </row>
      </sheetData>
      <sheetData sheetId="794">
        <row r="1">
          <cell r="B1">
            <v>0</v>
          </cell>
        </row>
      </sheetData>
      <sheetData sheetId="795">
        <row r="1">
          <cell r="B1">
            <v>0</v>
          </cell>
        </row>
      </sheetData>
      <sheetData sheetId="796">
        <row r="1">
          <cell r="B1">
            <v>0</v>
          </cell>
        </row>
      </sheetData>
      <sheetData sheetId="797">
        <row r="1">
          <cell r="B1">
            <v>0</v>
          </cell>
        </row>
      </sheetData>
      <sheetData sheetId="798">
        <row r="1">
          <cell r="B1">
            <v>0</v>
          </cell>
        </row>
      </sheetData>
      <sheetData sheetId="799">
        <row r="1">
          <cell r="B1">
            <v>0</v>
          </cell>
        </row>
      </sheetData>
      <sheetData sheetId="800">
        <row r="1">
          <cell r="B1">
            <v>0</v>
          </cell>
        </row>
      </sheetData>
      <sheetData sheetId="801">
        <row r="1">
          <cell r="B1">
            <v>0</v>
          </cell>
        </row>
      </sheetData>
      <sheetData sheetId="802">
        <row r="1">
          <cell r="B1">
            <v>0</v>
          </cell>
        </row>
      </sheetData>
      <sheetData sheetId="803">
        <row r="1">
          <cell r="B1">
            <v>0</v>
          </cell>
        </row>
      </sheetData>
      <sheetData sheetId="804">
        <row r="1">
          <cell r="B1">
            <v>0</v>
          </cell>
        </row>
      </sheetData>
      <sheetData sheetId="805">
        <row r="1">
          <cell r="B1">
            <v>0</v>
          </cell>
        </row>
      </sheetData>
      <sheetData sheetId="806">
        <row r="1">
          <cell r="B1">
            <v>0</v>
          </cell>
        </row>
      </sheetData>
      <sheetData sheetId="807">
        <row r="1">
          <cell r="B1">
            <v>0</v>
          </cell>
        </row>
      </sheetData>
      <sheetData sheetId="808">
        <row r="1">
          <cell r="B1">
            <v>0</v>
          </cell>
        </row>
      </sheetData>
      <sheetData sheetId="809">
        <row r="1">
          <cell r="B1">
            <v>0</v>
          </cell>
        </row>
      </sheetData>
      <sheetData sheetId="810">
        <row r="1">
          <cell r="B1">
            <v>0</v>
          </cell>
        </row>
      </sheetData>
      <sheetData sheetId="811">
        <row r="1">
          <cell r="B1">
            <v>0</v>
          </cell>
        </row>
      </sheetData>
      <sheetData sheetId="812">
        <row r="1">
          <cell r="B1">
            <v>0</v>
          </cell>
        </row>
      </sheetData>
      <sheetData sheetId="813">
        <row r="1">
          <cell r="B1">
            <v>0</v>
          </cell>
        </row>
      </sheetData>
      <sheetData sheetId="814">
        <row r="1">
          <cell r="B1">
            <v>0</v>
          </cell>
        </row>
      </sheetData>
      <sheetData sheetId="815">
        <row r="1">
          <cell r="B1">
            <v>0</v>
          </cell>
        </row>
      </sheetData>
      <sheetData sheetId="816">
        <row r="1">
          <cell r="B1">
            <v>0</v>
          </cell>
        </row>
      </sheetData>
      <sheetData sheetId="817">
        <row r="1">
          <cell r="B1">
            <v>0</v>
          </cell>
        </row>
      </sheetData>
      <sheetData sheetId="818">
        <row r="1">
          <cell r="B1">
            <v>0</v>
          </cell>
        </row>
      </sheetData>
      <sheetData sheetId="819">
        <row r="1">
          <cell r="B1">
            <v>0</v>
          </cell>
        </row>
      </sheetData>
      <sheetData sheetId="820">
        <row r="1">
          <cell r="B1">
            <v>0</v>
          </cell>
        </row>
      </sheetData>
      <sheetData sheetId="821">
        <row r="1">
          <cell r="B1">
            <v>0</v>
          </cell>
        </row>
      </sheetData>
      <sheetData sheetId="822">
        <row r="1">
          <cell r="B1">
            <v>0</v>
          </cell>
        </row>
      </sheetData>
      <sheetData sheetId="823">
        <row r="1">
          <cell r="B1">
            <v>0</v>
          </cell>
        </row>
      </sheetData>
      <sheetData sheetId="824">
        <row r="1">
          <cell r="B1">
            <v>0</v>
          </cell>
        </row>
      </sheetData>
      <sheetData sheetId="825">
        <row r="1">
          <cell r="B1">
            <v>0</v>
          </cell>
        </row>
      </sheetData>
      <sheetData sheetId="826">
        <row r="1">
          <cell r="B1">
            <v>0</v>
          </cell>
        </row>
      </sheetData>
      <sheetData sheetId="827">
        <row r="1">
          <cell r="B1">
            <v>0</v>
          </cell>
        </row>
      </sheetData>
      <sheetData sheetId="828">
        <row r="1">
          <cell r="B1">
            <v>0</v>
          </cell>
        </row>
      </sheetData>
      <sheetData sheetId="829">
        <row r="1">
          <cell r="B1">
            <v>0</v>
          </cell>
        </row>
      </sheetData>
      <sheetData sheetId="830">
        <row r="1">
          <cell r="B1">
            <v>0</v>
          </cell>
        </row>
      </sheetData>
      <sheetData sheetId="831">
        <row r="1">
          <cell r="B1">
            <v>0</v>
          </cell>
        </row>
      </sheetData>
      <sheetData sheetId="832">
        <row r="1">
          <cell r="B1">
            <v>0</v>
          </cell>
        </row>
      </sheetData>
      <sheetData sheetId="833">
        <row r="1">
          <cell r="B1">
            <v>0</v>
          </cell>
        </row>
      </sheetData>
      <sheetData sheetId="834">
        <row r="1">
          <cell r="B1">
            <v>0</v>
          </cell>
        </row>
      </sheetData>
      <sheetData sheetId="835">
        <row r="1">
          <cell r="B1">
            <v>0</v>
          </cell>
        </row>
      </sheetData>
      <sheetData sheetId="836">
        <row r="1">
          <cell r="B1">
            <v>0</v>
          </cell>
        </row>
      </sheetData>
      <sheetData sheetId="837">
        <row r="1">
          <cell r="B1">
            <v>0</v>
          </cell>
        </row>
      </sheetData>
      <sheetData sheetId="838">
        <row r="1">
          <cell r="B1">
            <v>0</v>
          </cell>
        </row>
      </sheetData>
      <sheetData sheetId="839">
        <row r="1">
          <cell r="B1">
            <v>0</v>
          </cell>
        </row>
      </sheetData>
      <sheetData sheetId="840">
        <row r="1">
          <cell r="B1">
            <v>0</v>
          </cell>
        </row>
      </sheetData>
      <sheetData sheetId="841">
        <row r="1">
          <cell r="B1">
            <v>0</v>
          </cell>
        </row>
      </sheetData>
      <sheetData sheetId="842">
        <row r="1">
          <cell r="B1">
            <v>0</v>
          </cell>
        </row>
      </sheetData>
      <sheetData sheetId="843">
        <row r="1">
          <cell r="B1">
            <v>0</v>
          </cell>
        </row>
      </sheetData>
      <sheetData sheetId="844">
        <row r="1">
          <cell r="B1">
            <v>0</v>
          </cell>
        </row>
      </sheetData>
      <sheetData sheetId="845">
        <row r="1">
          <cell r="B1">
            <v>0</v>
          </cell>
        </row>
      </sheetData>
      <sheetData sheetId="846">
        <row r="1">
          <cell r="B1">
            <v>0</v>
          </cell>
        </row>
      </sheetData>
      <sheetData sheetId="847">
        <row r="1">
          <cell r="B1">
            <v>0</v>
          </cell>
        </row>
      </sheetData>
      <sheetData sheetId="848">
        <row r="1">
          <cell r="B1">
            <v>0</v>
          </cell>
        </row>
      </sheetData>
      <sheetData sheetId="849">
        <row r="1">
          <cell r="B1">
            <v>0</v>
          </cell>
        </row>
      </sheetData>
      <sheetData sheetId="850">
        <row r="1">
          <cell r="B1">
            <v>0</v>
          </cell>
        </row>
      </sheetData>
      <sheetData sheetId="851">
        <row r="1">
          <cell r="B1">
            <v>0</v>
          </cell>
        </row>
      </sheetData>
      <sheetData sheetId="852">
        <row r="1">
          <cell r="B1">
            <v>0</v>
          </cell>
        </row>
      </sheetData>
      <sheetData sheetId="853">
        <row r="1">
          <cell r="B1">
            <v>0</v>
          </cell>
        </row>
      </sheetData>
      <sheetData sheetId="854">
        <row r="1">
          <cell r="B1">
            <v>0</v>
          </cell>
        </row>
      </sheetData>
      <sheetData sheetId="855">
        <row r="1">
          <cell r="B1">
            <v>0</v>
          </cell>
        </row>
      </sheetData>
      <sheetData sheetId="856">
        <row r="1">
          <cell r="B1">
            <v>0</v>
          </cell>
        </row>
      </sheetData>
      <sheetData sheetId="857">
        <row r="1">
          <cell r="B1">
            <v>0</v>
          </cell>
        </row>
      </sheetData>
      <sheetData sheetId="858">
        <row r="1">
          <cell r="B1">
            <v>0</v>
          </cell>
        </row>
      </sheetData>
      <sheetData sheetId="859">
        <row r="1">
          <cell r="B1">
            <v>0</v>
          </cell>
        </row>
      </sheetData>
      <sheetData sheetId="860">
        <row r="1">
          <cell r="B1">
            <v>0</v>
          </cell>
        </row>
      </sheetData>
      <sheetData sheetId="861">
        <row r="1">
          <cell r="B1">
            <v>0</v>
          </cell>
        </row>
      </sheetData>
      <sheetData sheetId="862">
        <row r="1">
          <cell r="B1">
            <v>0</v>
          </cell>
        </row>
      </sheetData>
      <sheetData sheetId="863">
        <row r="1">
          <cell r="B1">
            <v>0</v>
          </cell>
        </row>
      </sheetData>
      <sheetData sheetId="864">
        <row r="1">
          <cell r="B1">
            <v>0</v>
          </cell>
        </row>
      </sheetData>
      <sheetData sheetId="865">
        <row r="1">
          <cell r="B1">
            <v>0</v>
          </cell>
        </row>
      </sheetData>
      <sheetData sheetId="866">
        <row r="1">
          <cell r="B1">
            <v>0</v>
          </cell>
        </row>
      </sheetData>
      <sheetData sheetId="867">
        <row r="1">
          <cell r="B1">
            <v>0</v>
          </cell>
        </row>
      </sheetData>
      <sheetData sheetId="868">
        <row r="1">
          <cell r="B1">
            <v>0</v>
          </cell>
        </row>
      </sheetData>
      <sheetData sheetId="869">
        <row r="1">
          <cell r="B1">
            <v>0</v>
          </cell>
        </row>
      </sheetData>
      <sheetData sheetId="870">
        <row r="1">
          <cell r="B1">
            <v>0</v>
          </cell>
        </row>
      </sheetData>
      <sheetData sheetId="871">
        <row r="1">
          <cell r="B1">
            <v>0</v>
          </cell>
        </row>
      </sheetData>
      <sheetData sheetId="872">
        <row r="1">
          <cell r="B1">
            <v>0</v>
          </cell>
        </row>
      </sheetData>
      <sheetData sheetId="873">
        <row r="1">
          <cell r="B1">
            <v>0</v>
          </cell>
        </row>
      </sheetData>
      <sheetData sheetId="874">
        <row r="1">
          <cell r="B1">
            <v>0</v>
          </cell>
        </row>
      </sheetData>
      <sheetData sheetId="875">
        <row r="1">
          <cell r="B1">
            <v>0</v>
          </cell>
        </row>
      </sheetData>
      <sheetData sheetId="876">
        <row r="1">
          <cell r="B1">
            <v>0</v>
          </cell>
        </row>
      </sheetData>
      <sheetData sheetId="877">
        <row r="1">
          <cell r="B1">
            <v>0</v>
          </cell>
        </row>
      </sheetData>
      <sheetData sheetId="878">
        <row r="1">
          <cell r="B1">
            <v>0</v>
          </cell>
        </row>
      </sheetData>
      <sheetData sheetId="879">
        <row r="1">
          <cell r="B1">
            <v>0</v>
          </cell>
        </row>
      </sheetData>
      <sheetData sheetId="880">
        <row r="1">
          <cell r="B1">
            <v>0</v>
          </cell>
        </row>
      </sheetData>
      <sheetData sheetId="881">
        <row r="1">
          <cell r="B1">
            <v>0</v>
          </cell>
        </row>
      </sheetData>
      <sheetData sheetId="882">
        <row r="1">
          <cell r="B1">
            <v>0</v>
          </cell>
        </row>
      </sheetData>
      <sheetData sheetId="883">
        <row r="1">
          <cell r="B1">
            <v>0</v>
          </cell>
        </row>
      </sheetData>
      <sheetData sheetId="884">
        <row r="1">
          <cell r="B1">
            <v>0</v>
          </cell>
        </row>
      </sheetData>
      <sheetData sheetId="885">
        <row r="1">
          <cell r="B1">
            <v>0</v>
          </cell>
        </row>
      </sheetData>
      <sheetData sheetId="886">
        <row r="1">
          <cell r="B1">
            <v>0</v>
          </cell>
        </row>
      </sheetData>
      <sheetData sheetId="887">
        <row r="1">
          <cell r="B1">
            <v>0</v>
          </cell>
        </row>
      </sheetData>
      <sheetData sheetId="888">
        <row r="1">
          <cell r="B1">
            <v>0</v>
          </cell>
        </row>
      </sheetData>
      <sheetData sheetId="889">
        <row r="1">
          <cell r="B1">
            <v>0</v>
          </cell>
        </row>
      </sheetData>
      <sheetData sheetId="890">
        <row r="1">
          <cell r="B1">
            <v>0</v>
          </cell>
        </row>
      </sheetData>
      <sheetData sheetId="891">
        <row r="1">
          <cell r="B1">
            <v>0</v>
          </cell>
        </row>
      </sheetData>
      <sheetData sheetId="892">
        <row r="1">
          <cell r="B1">
            <v>0</v>
          </cell>
        </row>
      </sheetData>
      <sheetData sheetId="893">
        <row r="1">
          <cell r="B1">
            <v>0</v>
          </cell>
        </row>
      </sheetData>
      <sheetData sheetId="894">
        <row r="1">
          <cell r="B1">
            <v>0</v>
          </cell>
        </row>
      </sheetData>
      <sheetData sheetId="895">
        <row r="1">
          <cell r="B1">
            <v>0</v>
          </cell>
        </row>
      </sheetData>
      <sheetData sheetId="896">
        <row r="1">
          <cell r="B1">
            <v>0</v>
          </cell>
        </row>
      </sheetData>
      <sheetData sheetId="897">
        <row r="1">
          <cell r="B1">
            <v>0</v>
          </cell>
        </row>
      </sheetData>
      <sheetData sheetId="898">
        <row r="1">
          <cell r="B1">
            <v>0</v>
          </cell>
        </row>
      </sheetData>
      <sheetData sheetId="899">
        <row r="1">
          <cell r="B1">
            <v>0</v>
          </cell>
        </row>
      </sheetData>
      <sheetData sheetId="900">
        <row r="1">
          <cell r="B1">
            <v>0</v>
          </cell>
        </row>
      </sheetData>
      <sheetData sheetId="901">
        <row r="1">
          <cell r="B1">
            <v>0</v>
          </cell>
        </row>
      </sheetData>
      <sheetData sheetId="902">
        <row r="1">
          <cell r="B1">
            <v>0</v>
          </cell>
        </row>
      </sheetData>
      <sheetData sheetId="903">
        <row r="1">
          <cell r="B1">
            <v>0</v>
          </cell>
        </row>
      </sheetData>
      <sheetData sheetId="904">
        <row r="1">
          <cell r="B1">
            <v>0</v>
          </cell>
        </row>
      </sheetData>
      <sheetData sheetId="905">
        <row r="1">
          <cell r="B1">
            <v>0</v>
          </cell>
        </row>
      </sheetData>
      <sheetData sheetId="906">
        <row r="1">
          <cell r="B1">
            <v>0</v>
          </cell>
        </row>
      </sheetData>
      <sheetData sheetId="907">
        <row r="1">
          <cell r="B1">
            <v>0</v>
          </cell>
        </row>
      </sheetData>
      <sheetData sheetId="908">
        <row r="1">
          <cell r="B1">
            <v>0</v>
          </cell>
        </row>
      </sheetData>
      <sheetData sheetId="909">
        <row r="1">
          <cell r="B1">
            <v>0</v>
          </cell>
        </row>
      </sheetData>
      <sheetData sheetId="910">
        <row r="1">
          <cell r="B1">
            <v>0</v>
          </cell>
        </row>
      </sheetData>
      <sheetData sheetId="911">
        <row r="1">
          <cell r="B1">
            <v>0</v>
          </cell>
        </row>
      </sheetData>
      <sheetData sheetId="912">
        <row r="1">
          <cell r="B1">
            <v>0</v>
          </cell>
        </row>
      </sheetData>
      <sheetData sheetId="913">
        <row r="1">
          <cell r="B1">
            <v>0</v>
          </cell>
        </row>
      </sheetData>
      <sheetData sheetId="914">
        <row r="1">
          <cell r="B1">
            <v>0</v>
          </cell>
        </row>
      </sheetData>
      <sheetData sheetId="915">
        <row r="1">
          <cell r="B1">
            <v>0</v>
          </cell>
        </row>
      </sheetData>
      <sheetData sheetId="916">
        <row r="1">
          <cell r="B1">
            <v>0</v>
          </cell>
        </row>
      </sheetData>
      <sheetData sheetId="917">
        <row r="1">
          <cell r="B1">
            <v>0</v>
          </cell>
        </row>
      </sheetData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 refreshError="1"/>
      <sheetData sheetId="925" refreshError="1"/>
      <sheetData sheetId="926" refreshError="1"/>
      <sheetData sheetId="927" refreshError="1"/>
      <sheetData sheetId="928" refreshError="1"/>
      <sheetData sheetId="929" refreshError="1"/>
      <sheetData sheetId="930" refreshError="1"/>
      <sheetData sheetId="931" refreshError="1"/>
      <sheetData sheetId="932" refreshError="1"/>
      <sheetData sheetId="933" refreshError="1"/>
      <sheetData sheetId="934" refreshError="1"/>
      <sheetData sheetId="935" refreshError="1"/>
      <sheetData sheetId="936" refreshError="1"/>
      <sheetData sheetId="937" refreshError="1"/>
      <sheetData sheetId="938" refreshError="1"/>
      <sheetData sheetId="939" refreshError="1"/>
      <sheetData sheetId="940" refreshError="1"/>
      <sheetData sheetId="941" refreshError="1"/>
      <sheetData sheetId="942" refreshError="1"/>
      <sheetData sheetId="943" refreshError="1"/>
      <sheetData sheetId="944" refreshError="1"/>
      <sheetData sheetId="945" refreshError="1"/>
      <sheetData sheetId="946" refreshError="1"/>
      <sheetData sheetId="947" refreshError="1"/>
      <sheetData sheetId="948" refreshError="1"/>
      <sheetData sheetId="949" refreshError="1"/>
      <sheetData sheetId="950" refreshError="1"/>
      <sheetData sheetId="951" refreshError="1"/>
      <sheetData sheetId="952" refreshError="1"/>
      <sheetData sheetId="953" refreshError="1"/>
      <sheetData sheetId="954" refreshError="1"/>
      <sheetData sheetId="955" refreshError="1"/>
      <sheetData sheetId="956" refreshError="1"/>
      <sheetData sheetId="957" refreshError="1"/>
      <sheetData sheetId="958" refreshError="1"/>
      <sheetData sheetId="959" refreshError="1"/>
      <sheetData sheetId="960" refreshError="1"/>
      <sheetData sheetId="961" refreshError="1"/>
      <sheetData sheetId="962" refreshError="1"/>
      <sheetData sheetId="963" refreshError="1"/>
      <sheetData sheetId="964" refreshError="1"/>
      <sheetData sheetId="965" refreshError="1"/>
      <sheetData sheetId="966" refreshError="1"/>
      <sheetData sheetId="967" refreshError="1"/>
      <sheetData sheetId="968" refreshError="1"/>
      <sheetData sheetId="969" refreshError="1"/>
      <sheetData sheetId="970" refreshError="1"/>
      <sheetData sheetId="971" refreshError="1"/>
      <sheetData sheetId="972" refreshError="1"/>
      <sheetData sheetId="973" refreshError="1"/>
      <sheetData sheetId="974" refreshError="1"/>
      <sheetData sheetId="975" refreshError="1"/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>
        <row r="1">
          <cell r="B1">
            <v>0</v>
          </cell>
        </row>
      </sheetData>
      <sheetData sheetId="985">
        <row r="1">
          <cell r="B1">
            <v>0</v>
          </cell>
        </row>
      </sheetData>
      <sheetData sheetId="986">
        <row r="1">
          <cell r="B1">
            <v>0</v>
          </cell>
        </row>
      </sheetData>
      <sheetData sheetId="987">
        <row r="1">
          <cell r="B1">
            <v>0</v>
          </cell>
        </row>
      </sheetData>
      <sheetData sheetId="988">
        <row r="1">
          <cell r="B1">
            <v>0</v>
          </cell>
        </row>
      </sheetData>
      <sheetData sheetId="989">
        <row r="1">
          <cell r="B1">
            <v>0</v>
          </cell>
        </row>
      </sheetData>
      <sheetData sheetId="990">
        <row r="1">
          <cell r="B1">
            <v>0</v>
          </cell>
        </row>
      </sheetData>
      <sheetData sheetId="991">
        <row r="1">
          <cell r="B1">
            <v>0</v>
          </cell>
        </row>
      </sheetData>
      <sheetData sheetId="992">
        <row r="1">
          <cell r="B1">
            <v>0</v>
          </cell>
        </row>
      </sheetData>
      <sheetData sheetId="993">
        <row r="1">
          <cell r="B1">
            <v>0</v>
          </cell>
        </row>
      </sheetData>
      <sheetData sheetId="994">
        <row r="1">
          <cell r="B1">
            <v>0</v>
          </cell>
        </row>
      </sheetData>
      <sheetData sheetId="995">
        <row r="1">
          <cell r="B1">
            <v>0</v>
          </cell>
        </row>
      </sheetData>
      <sheetData sheetId="996">
        <row r="1">
          <cell r="B1">
            <v>0</v>
          </cell>
        </row>
      </sheetData>
      <sheetData sheetId="997">
        <row r="1">
          <cell r="B1">
            <v>0</v>
          </cell>
        </row>
      </sheetData>
      <sheetData sheetId="998">
        <row r="1">
          <cell r="B1">
            <v>0</v>
          </cell>
        </row>
      </sheetData>
      <sheetData sheetId="999">
        <row r="1">
          <cell r="B1">
            <v>0</v>
          </cell>
        </row>
      </sheetData>
      <sheetData sheetId="1000">
        <row r="1">
          <cell r="B1">
            <v>0</v>
          </cell>
        </row>
      </sheetData>
      <sheetData sheetId="1001">
        <row r="1">
          <cell r="B1">
            <v>0</v>
          </cell>
        </row>
      </sheetData>
      <sheetData sheetId="1002">
        <row r="1">
          <cell r="B1">
            <v>0</v>
          </cell>
        </row>
      </sheetData>
      <sheetData sheetId="1003">
        <row r="1">
          <cell r="B1">
            <v>0</v>
          </cell>
        </row>
      </sheetData>
      <sheetData sheetId="1004">
        <row r="1">
          <cell r="B1">
            <v>0</v>
          </cell>
        </row>
      </sheetData>
      <sheetData sheetId="1005">
        <row r="1">
          <cell r="B1">
            <v>0</v>
          </cell>
        </row>
      </sheetData>
      <sheetData sheetId="1006">
        <row r="1">
          <cell r="B1">
            <v>0</v>
          </cell>
        </row>
      </sheetData>
      <sheetData sheetId="1007">
        <row r="1">
          <cell r="B1">
            <v>0</v>
          </cell>
        </row>
      </sheetData>
      <sheetData sheetId="1008">
        <row r="1">
          <cell r="B1">
            <v>0</v>
          </cell>
        </row>
      </sheetData>
      <sheetData sheetId="1009">
        <row r="1">
          <cell r="B1">
            <v>0</v>
          </cell>
        </row>
      </sheetData>
      <sheetData sheetId="1010">
        <row r="1">
          <cell r="B1">
            <v>0</v>
          </cell>
        </row>
      </sheetData>
      <sheetData sheetId="1011">
        <row r="1">
          <cell r="B1">
            <v>0</v>
          </cell>
        </row>
      </sheetData>
      <sheetData sheetId="1012">
        <row r="1">
          <cell r="B1">
            <v>0</v>
          </cell>
        </row>
      </sheetData>
      <sheetData sheetId="1013">
        <row r="1">
          <cell r="B1">
            <v>0</v>
          </cell>
        </row>
      </sheetData>
      <sheetData sheetId="1014">
        <row r="1">
          <cell r="B1">
            <v>0</v>
          </cell>
        </row>
      </sheetData>
      <sheetData sheetId="1015">
        <row r="1">
          <cell r="B1">
            <v>0</v>
          </cell>
        </row>
      </sheetData>
      <sheetData sheetId="1016">
        <row r="1">
          <cell r="B1">
            <v>0</v>
          </cell>
        </row>
      </sheetData>
      <sheetData sheetId="1017">
        <row r="1">
          <cell r="B1">
            <v>0</v>
          </cell>
        </row>
      </sheetData>
      <sheetData sheetId="1018">
        <row r="1">
          <cell r="B1">
            <v>0</v>
          </cell>
        </row>
      </sheetData>
      <sheetData sheetId="1019">
        <row r="1">
          <cell r="B1">
            <v>0</v>
          </cell>
        </row>
      </sheetData>
      <sheetData sheetId="1020">
        <row r="1">
          <cell r="B1">
            <v>0</v>
          </cell>
        </row>
      </sheetData>
      <sheetData sheetId="1021">
        <row r="1">
          <cell r="B1">
            <v>0</v>
          </cell>
        </row>
      </sheetData>
      <sheetData sheetId="1022">
        <row r="1">
          <cell r="B1">
            <v>0</v>
          </cell>
        </row>
      </sheetData>
      <sheetData sheetId="1023">
        <row r="1">
          <cell r="B1">
            <v>0</v>
          </cell>
        </row>
      </sheetData>
      <sheetData sheetId="1024">
        <row r="1">
          <cell r="B1">
            <v>0</v>
          </cell>
        </row>
      </sheetData>
      <sheetData sheetId="1025">
        <row r="1">
          <cell r="B1">
            <v>0</v>
          </cell>
        </row>
      </sheetData>
      <sheetData sheetId="1026">
        <row r="1">
          <cell r="B1">
            <v>0</v>
          </cell>
        </row>
      </sheetData>
      <sheetData sheetId="1027">
        <row r="1">
          <cell r="B1">
            <v>0</v>
          </cell>
        </row>
      </sheetData>
      <sheetData sheetId="1028">
        <row r="1">
          <cell r="B1">
            <v>0</v>
          </cell>
        </row>
      </sheetData>
      <sheetData sheetId="1029">
        <row r="1">
          <cell r="B1">
            <v>0</v>
          </cell>
        </row>
      </sheetData>
      <sheetData sheetId="1030">
        <row r="1">
          <cell r="B1">
            <v>0</v>
          </cell>
        </row>
      </sheetData>
      <sheetData sheetId="1031">
        <row r="1">
          <cell r="B1">
            <v>0</v>
          </cell>
        </row>
      </sheetData>
      <sheetData sheetId="1032">
        <row r="1">
          <cell r="B1">
            <v>0</v>
          </cell>
        </row>
      </sheetData>
      <sheetData sheetId="1033">
        <row r="1">
          <cell r="B1">
            <v>0</v>
          </cell>
        </row>
      </sheetData>
      <sheetData sheetId="1034">
        <row r="1">
          <cell r="B1">
            <v>0</v>
          </cell>
        </row>
      </sheetData>
      <sheetData sheetId="1035">
        <row r="1">
          <cell r="B1">
            <v>0</v>
          </cell>
        </row>
      </sheetData>
      <sheetData sheetId="1036">
        <row r="1">
          <cell r="B1">
            <v>0</v>
          </cell>
        </row>
      </sheetData>
      <sheetData sheetId="1037">
        <row r="1">
          <cell r="B1">
            <v>0</v>
          </cell>
        </row>
      </sheetData>
      <sheetData sheetId="1038">
        <row r="1">
          <cell r="B1">
            <v>0</v>
          </cell>
        </row>
      </sheetData>
      <sheetData sheetId="1039">
        <row r="1">
          <cell r="B1">
            <v>0</v>
          </cell>
        </row>
      </sheetData>
      <sheetData sheetId="1040">
        <row r="1">
          <cell r="B1">
            <v>0</v>
          </cell>
        </row>
      </sheetData>
      <sheetData sheetId="1041">
        <row r="1">
          <cell r="B1">
            <v>0</v>
          </cell>
        </row>
      </sheetData>
      <sheetData sheetId="1042">
        <row r="1">
          <cell r="B1">
            <v>0</v>
          </cell>
        </row>
      </sheetData>
      <sheetData sheetId="1043">
        <row r="1">
          <cell r="B1">
            <v>0</v>
          </cell>
        </row>
      </sheetData>
      <sheetData sheetId="1044">
        <row r="1">
          <cell r="B1">
            <v>0</v>
          </cell>
        </row>
      </sheetData>
      <sheetData sheetId="1045">
        <row r="1">
          <cell r="B1">
            <v>0</v>
          </cell>
        </row>
      </sheetData>
      <sheetData sheetId="1046">
        <row r="1">
          <cell r="B1">
            <v>0</v>
          </cell>
        </row>
      </sheetData>
      <sheetData sheetId="1047">
        <row r="1">
          <cell r="B1">
            <v>0</v>
          </cell>
        </row>
      </sheetData>
      <sheetData sheetId="1048">
        <row r="1">
          <cell r="B1">
            <v>0</v>
          </cell>
        </row>
      </sheetData>
      <sheetData sheetId="1049">
        <row r="1">
          <cell r="B1">
            <v>0</v>
          </cell>
        </row>
      </sheetData>
      <sheetData sheetId="1050">
        <row r="1">
          <cell r="B1">
            <v>0</v>
          </cell>
        </row>
      </sheetData>
      <sheetData sheetId="1051">
        <row r="1">
          <cell r="B1">
            <v>0</v>
          </cell>
        </row>
      </sheetData>
      <sheetData sheetId="1052" refreshError="1"/>
      <sheetData sheetId="1053" refreshError="1"/>
      <sheetData sheetId="1054" refreshError="1"/>
      <sheetData sheetId="1055" refreshError="1"/>
      <sheetData sheetId="1056" refreshError="1"/>
      <sheetData sheetId="1057" refreshError="1"/>
      <sheetData sheetId="1058" refreshError="1"/>
      <sheetData sheetId="1059" refreshError="1"/>
      <sheetData sheetId="1060" refreshError="1"/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>
        <row r="1">
          <cell r="B1">
            <v>0</v>
          </cell>
        </row>
      </sheetData>
      <sheetData sheetId="1067">
        <row r="1">
          <cell r="B1">
            <v>0</v>
          </cell>
        </row>
      </sheetData>
      <sheetData sheetId="1068">
        <row r="1">
          <cell r="B1">
            <v>0</v>
          </cell>
        </row>
      </sheetData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>
        <row r="1">
          <cell r="B1">
            <v>0</v>
          </cell>
        </row>
      </sheetData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1">
          <cell r="B1">
            <v>0</v>
          </cell>
        </row>
      </sheetData>
      <sheetData sheetId="1105">
        <row r="1">
          <cell r="B1">
            <v>0</v>
          </cell>
        </row>
      </sheetData>
      <sheetData sheetId="1106" refreshError="1"/>
      <sheetData sheetId="1107">
        <row r="1">
          <cell r="B1">
            <v>0</v>
          </cell>
        </row>
      </sheetData>
      <sheetData sheetId="1108">
        <row r="1">
          <cell r="B1">
            <v>0</v>
          </cell>
        </row>
      </sheetData>
      <sheetData sheetId="1109">
        <row r="1">
          <cell r="B1">
            <v>0</v>
          </cell>
        </row>
      </sheetData>
      <sheetData sheetId="1110">
        <row r="1">
          <cell r="B1">
            <v>0</v>
          </cell>
        </row>
      </sheetData>
      <sheetData sheetId="1111">
        <row r="1">
          <cell r="B1">
            <v>0</v>
          </cell>
        </row>
      </sheetData>
      <sheetData sheetId="1112">
        <row r="1">
          <cell r="B1">
            <v>0</v>
          </cell>
        </row>
      </sheetData>
      <sheetData sheetId="1113">
        <row r="1">
          <cell r="B1">
            <v>0</v>
          </cell>
        </row>
      </sheetData>
      <sheetData sheetId="1114">
        <row r="1">
          <cell r="B1">
            <v>0</v>
          </cell>
        </row>
      </sheetData>
      <sheetData sheetId="1115">
        <row r="1">
          <cell r="B1">
            <v>0</v>
          </cell>
        </row>
      </sheetData>
      <sheetData sheetId="1116">
        <row r="1">
          <cell r="B1">
            <v>0</v>
          </cell>
        </row>
      </sheetData>
      <sheetData sheetId="1117">
        <row r="1">
          <cell r="B1">
            <v>0</v>
          </cell>
        </row>
      </sheetData>
      <sheetData sheetId="1118">
        <row r="1">
          <cell r="B1">
            <v>0</v>
          </cell>
        </row>
      </sheetData>
      <sheetData sheetId="1119">
        <row r="1">
          <cell r="B1">
            <v>0</v>
          </cell>
        </row>
      </sheetData>
      <sheetData sheetId="1120">
        <row r="1">
          <cell r="B1">
            <v>0</v>
          </cell>
        </row>
      </sheetData>
      <sheetData sheetId="1121">
        <row r="1">
          <cell r="B1">
            <v>0</v>
          </cell>
        </row>
      </sheetData>
      <sheetData sheetId="1122">
        <row r="1">
          <cell r="B1">
            <v>0</v>
          </cell>
        </row>
      </sheetData>
      <sheetData sheetId="1123">
        <row r="1">
          <cell r="B1">
            <v>0</v>
          </cell>
        </row>
      </sheetData>
      <sheetData sheetId="1124">
        <row r="1">
          <cell r="B1">
            <v>0</v>
          </cell>
        </row>
      </sheetData>
      <sheetData sheetId="1125">
        <row r="1">
          <cell r="B1">
            <v>0</v>
          </cell>
        </row>
      </sheetData>
      <sheetData sheetId="1126">
        <row r="1">
          <cell r="B1">
            <v>0</v>
          </cell>
        </row>
      </sheetData>
      <sheetData sheetId="1127">
        <row r="1">
          <cell r="B1">
            <v>0</v>
          </cell>
        </row>
      </sheetData>
      <sheetData sheetId="1128">
        <row r="1">
          <cell r="B1">
            <v>0</v>
          </cell>
        </row>
      </sheetData>
      <sheetData sheetId="1129">
        <row r="1">
          <cell r="B1">
            <v>0</v>
          </cell>
        </row>
      </sheetData>
      <sheetData sheetId="1130">
        <row r="1">
          <cell r="B1">
            <v>0</v>
          </cell>
        </row>
      </sheetData>
      <sheetData sheetId="1131">
        <row r="1">
          <cell r="B1">
            <v>0</v>
          </cell>
        </row>
      </sheetData>
      <sheetData sheetId="1132">
        <row r="1">
          <cell r="B1">
            <v>0</v>
          </cell>
        </row>
      </sheetData>
      <sheetData sheetId="1133">
        <row r="1">
          <cell r="B1">
            <v>0</v>
          </cell>
        </row>
      </sheetData>
      <sheetData sheetId="1134">
        <row r="1">
          <cell r="B1">
            <v>0</v>
          </cell>
        </row>
      </sheetData>
      <sheetData sheetId="1135">
        <row r="1">
          <cell r="B1">
            <v>0</v>
          </cell>
        </row>
      </sheetData>
      <sheetData sheetId="1136">
        <row r="1">
          <cell r="B1">
            <v>0</v>
          </cell>
        </row>
      </sheetData>
      <sheetData sheetId="1137">
        <row r="1">
          <cell r="B1">
            <v>0</v>
          </cell>
        </row>
      </sheetData>
      <sheetData sheetId="1138">
        <row r="1">
          <cell r="B1">
            <v>0</v>
          </cell>
        </row>
      </sheetData>
      <sheetData sheetId="1139">
        <row r="1">
          <cell r="B1">
            <v>0</v>
          </cell>
        </row>
      </sheetData>
      <sheetData sheetId="1140">
        <row r="1">
          <cell r="B1">
            <v>0</v>
          </cell>
        </row>
      </sheetData>
      <sheetData sheetId="1141">
        <row r="1">
          <cell r="B1">
            <v>0</v>
          </cell>
        </row>
      </sheetData>
      <sheetData sheetId="1142">
        <row r="1">
          <cell r="B1">
            <v>0</v>
          </cell>
        </row>
      </sheetData>
      <sheetData sheetId="1143">
        <row r="1">
          <cell r="B1">
            <v>0</v>
          </cell>
        </row>
      </sheetData>
      <sheetData sheetId="1144">
        <row r="1">
          <cell r="B1">
            <v>0</v>
          </cell>
        </row>
      </sheetData>
      <sheetData sheetId="1145">
        <row r="1">
          <cell r="B1">
            <v>0</v>
          </cell>
        </row>
      </sheetData>
      <sheetData sheetId="1146">
        <row r="1">
          <cell r="B1">
            <v>0</v>
          </cell>
        </row>
      </sheetData>
      <sheetData sheetId="1147">
        <row r="1">
          <cell r="B1">
            <v>0</v>
          </cell>
        </row>
      </sheetData>
      <sheetData sheetId="1148">
        <row r="1">
          <cell r="B1">
            <v>0</v>
          </cell>
        </row>
      </sheetData>
      <sheetData sheetId="1149">
        <row r="1">
          <cell r="B1">
            <v>0</v>
          </cell>
        </row>
      </sheetData>
      <sheetData sheetId="1150">
        <row r="1">
          <cell r="B1">
            <v>0</v>
          </cell>
        </row>
      </sheetData>
      <sheetData sheetId="1151">
        <row r="1">
          <cell r="B1">
            <v>0</v>
          </cell>
        </row>
      </sheetData>
      <sheetData sheetId="1152">
        <row r="1">
          <cell r="B1">
            <v>0</v>
          </cell>
        </row>
      </sheetData>
      <sheetData sheetId="1153">
        <row r="1">
          <cell r="B1">
            <v>0</v>
          </cell>
        </row>
      </sheetData>
      <sheetData sheetId="1154">
        <row r="1">
          <cell r="B1">
            <v>0</v>
          </cell>
        </row>
      </sheetData>
      <sheetData sheetId="1155">
        <row r="1">
          <cell r="B1">
            <v>0</v>
          </cell>
        </row>
      </sheetData>
      <sheetData sheetId="1156">
        <row r="1">
          <cell r="B1">
            <v>0</v>
          </cell>
        </row>
      </sheetData>
      <sheetData sheetId="1157">
        <row r="1">
          <cell r="B1">
            <v>0</v>
          </cell>
        </row>
      </sheetData>
      <sheetData sheetId="1158">
        <row r="1">
          <cell r="B1">
            <v>0</v>
          </cell>
        </row>
      </sheetData>
      <sheetData sheetId="1159">
        <row r="1">
          <cell r="B1">
            <v>0</v>
          </cell>
        </row>
      </sheetData>
      <sheetData sheetId="1160">
        <row r="1">
          <cell r="B1">
            <v>0</v>
          </cell>
        </row>
      </sheetData>
      <sheetData sheetId="1161">
        <row r="1">
          <cell r="B1">
            <v>0</v>
          </cell>
        </row>
      </sheetData>
      <sheetData sheetId="1162">
        <row r="1">
          <cell r="B1">
            <v>0</v>
          </cell>
        </row>
      </sheetData>
      <sheetData sheetId="1163">
        <row r="1">
          <cell r="B1">
            <v>0</v>
          </cell>
        </row>
      </sheetData>
      <sheetData sheetId="1164">
        <row r="1">
          <cell r="B1">
            <v>0</v>
          </cell>
        </row>
      </sheetData>
      <sheetData sheetId="1165">
        <row r="1">
          <cell r="B1">
            <v>0</v>
          </cell>
        </row>
      </sheetData>
      <sheetData sheetId="1166">
        <row r="1">
          <cell r="B1">
            <v>0</v>
          </cell>
        </row>
      </sheetData>
      <sheetData sheetId="1167">
        <row r="1">
          <cell r="B1">
            <v>0</v>
          </cell>
        </row>
      </sheetData>
      <sheetData sheetId="1168">
        <row r="1">
          <cell r="B1">
            <v>0</v>
          </cell>
        </row>
      </sheetData>
      <sheetData sheetId="1169">
        <row r="1">
          <cell r="B1">
            <v>0</v>
          </cell>
        </row>
      </sheetData>
      <sheetData sheetId="1170"/>
      <sheetData sheetId="1171"/>
      <sheetData sheetId="1172"/>
      <sheetData sheetId="1173"/>
      <sheetData sheetId="1174"/>
      <sheetData sheetId="1175"/>
      <sheetData sheetId="1176"/>
      <sheetData sheetId="1177"/>
      <sheetData sheetId="1178"/>
      <sheetData sheetId="1179"/>
      <sheetData sheetId="1180"/>
      <sheetData sheetId="1181"/>
      <sheetData sheetId="1182"/>
      <sheetData sheetId="1183"/>
      <sheetData sheetId="1184"/>
      <sheetData sheetId="1185"/>
      <sheetData sheetId="1186"/>
      <sheetData sheetId="1187"/>
      <sheetData sheetId="1188"/>
      <sheetData sheetId="1189"/>
      <sheetData sheetId="1190"/>
      <sheetData sheetId="1191"/>
      <sheetData sheetId="1192"/>
      <sheetData sheetId="1193"/>
      <sheetData sheetId="1194"/>
      <sheetData sheetId="1195"/>
      <sheetData sheetId="1196"/>
      <sheetData sheetId="1197"/>
      <sheetData sheetId="1198"/>
      <sheetData sheetId="1199"/>
      <sheetData sheetId="1200"/>
      <sheetData sheetId="1201"/>
      <sheetData sheetId="1202"/>
      <sheetData sheetId="1203"/>
      <sheetData sheetId="1204"/>
      <sheetData sheetId="1205"/>
      <sheetData sheetId="1206"/>
      <sheetData sheetId="1207"/>
      <sheetData sheetId="1208"/>
      <sheetData sheetId="1209"/>
      <sheetData sheetId="1210"/>
      <sheetData sheetId="1211"/>
      <sheetData sheetId="1212"/>
      <sheetData sheetId="1213"/>
      <sheetData sheetId="1214"/>
      <sheetData sheetId="1215"/>
      <sheetData sheetId="1216"/>
      <sheetData sheetId="1217"/>
      <sheetData sheetId="1218"/>
      <sheetData sheetId="1219"/>
      <sheetData sheetId="1220"/>
      <sheetData sheetId="1221"/>
      <sheetData sheetId="1222"/>
      <sheetData sheetId="1223"/>
      <sheetData sheetId="1224"/>
      <sheetData sheetId="1225"/>
      <sheetData sheetId="1226"/>
      <sheetData sheetId="1227"/>
      <sheetData sheetId="1228"/>
      <sheetData sheetId="1229"/>
      <sheetData sheetId="1230"/>
      <sheetData sheetId="1231"/>
      <sheetData sheetId="1232"/>
      <sheetData sheetId="1233"/>
      <sheetData sheetId="1234"/>
      <sheetData sheetId="1235"/>
      <sheetData sheetId="1236"/>
      <sheetData sheetId="1237"/>
      <sheetData sheetId="1238"/>
      <sheetData sheetId="1239"/>
      <sheetData sheetId="1240"/>
      <sheetData sheetId="1241"/>
      <sheetData sheetId="1242"/>
      <sheetData sheetId="1243"/>
      <sheetData sheetId="1244"/>
      <sheetData sheetId="1245"/>
      <sheetData sheetId="1246"/>
      <sheetData sheetId="1247"/>
      <sheetData sheetId="1248"/>
      <sheetData sheetId="1249"/>
      <sheetData sheetId="1250"/>
      <sheetData sheetId="1251"/>
      <sheetData sheetId="1252"/>
      <sheetData sheetId="1253"/>
      <sheetData sheetId="1254"/>
      <sheetData sheetId="1255"/>
      <sheetData sheetId="1256"/>
      <sheetData sheetId="1257"/>
      <sheetData sheetId="1258"/>
      <sheetData sheetId="1259"/>
      <sheetData sheetId="1260"/>
      <sheetData sheetId="1261"/>
      <sheetData sheetId="1262"/>
      <sheetData sheetId="1263"/>
      <sheetData sheetId="1264"/>
      <sheetData sheetId="1265"/>
      <sheetData sheetId="1266"/>
      <sheetData sheetId="1267"/>
      <sheetData sheetId="1268"/>
      <sheetData sheetId="1269"/>
      <sheetData sheetId="1270"/>
      <sheetData sheetId="1271"/>
      <sheetData sheetId="1272"/>
      <sheetData sheetId="1273"/>
      <sheetData sheetId="1274"/>
      <sheetData sheetId="1275"/>
      <sheetData sheetId="1276"/>
      <sheetData sheetId="1277"/>
      <sheetData sheetId="1278"/>
      <sheetData sheetId="1279"/>
      <sheetData sheetId="1280"/>
      <sheetData sheetId="1281"/>
      <sheetData sheetId="1282"/>
      <sheetData sheetId="1283"/>
      <sheetData sheetId="1284"/>
      <sheetData sheetId="1285"/>
      <sheetData sheetId="1286"/>
      <sheetData sheetId="1287"/>
      <sheetData sheetId="1288"/>
      <sheetData sheetId="1289"/>
      <sheetData sheetId="1290"/>
      <sheetData sheetId="1291"/>
      <sheetData sheetId="1292"/>
      <sheetData sheetId="1293"/>
      <sheetData sheetId="1294"/>
      <sheetData sheetId="1295"/>
      <sheetData sheetId="1296"/>
      <sheetData sheetId="1297"/>
      <sheetData sheetId="1298"/>
      <sheetData sheetId="1299"/>
      <sheetData sheetId="1300"/>
      <sheetData sheetId="1301"/>
      <sheetData sheetId="1302">
        <row r="1">
          <cell r="B1">
            <v>0</v>
          </cell>
        </row>
      </sheetData>
      <sheetData sheetId="1303"/>
      <sheetData sheetId="1304">
        <row r="1">
          <cell r="B1">
            <v>0</v>
          </cell>
        </row>
      </sheetData>
      <sheetData sheetId="1305"/>
      <sheetData sheetId="1306"/>
      <sheetData sheetId="1307"/>
      <sheetData sheetId="1308"/>
      <sheetData sheetId="1309"/>
      <sheetData sheetId="1310"/>
      <sheetData sheetId="1311"/>
      <sheetData sheetId="1312"/>
      <sheetData sheetId="1313"/>
      <sheetData sheetId="1314"/>
      <sheetData sheetId="1315"/>
      <sheetData sheetId="1316"/>
      <sheetData sheetId="1317"/>
      <sheetData sheetId="1318"/>
      <sheetData sheetId="1319"/>
      <sheetData sheetId="1320"/>
      <sheetData sheetId="1321"/>
      <sheetData sheetId="1322"/>
      <sheetData sheetId="1323"/>
      <sheetData sheetId="1324"/>
      <sheetData sheetId="1325">
        <row r="1">
          <cell r="B1">
            <v>0</v>
          </cell>
        </row>
      </sheetData>
      <sheetData sheetId="1326"/>
      <sheetData sheetId="1327">
        <row r="1">
          <cell r="B1">
            <v>0</v>
          </cell>
        </row>
      </sheetData>
      <sheetData sheetId="1328">
        <row r="1">
          <cell r="B1">
            <v>0</v>
          </cell>
        </row>
      </sheetData>
      <sheetData sheetId="1329">
        <row r="1">
          <cell r="B1">
            <v>0</v>
          </cell>
        </row>
      </sheetData>
      <sheetData sheetId="1330"/>
      <sheetData sheetId="1331"/>
      <sheetData sheetId="1332" refreshError="1"/>
      <sheetData sheetId="1333" refreshError="1"/>
      <sheetData sheetId="1334" refreshError="1"/>
      <sheetData sheetId="1335" refreshError="1"/>
      <sheetData sheetId="1336"/>
      <sheetData sheetId="1337">
        <row r="1">
          <cell r="B1">
            <v>0</v>
          </cell>
        </row>
      </sheetData>
      <sheetData sheetId="1338"/>
      <sheetData sheetId="1339"/>
      <sheetData sheetId="1340">
        <row r="1">
          <cell r="B1">
            <v>0</v>
          </cell>
        </row>
      </sheetData>
      <sheetData sheetId="1341"/>
      <sheetData sheetId="1342"/>
      <sheetData sheetId="1343">
        <row r="1">
          <cell r="B1">
            <v>0</v>
          </cell>
        </row>
      </sheetData>
      <sheetData sheetId="1344"/>
      <sheetData sheetId="1345"/>
      <sheetData sheetId="1346">
        <row r="1">
          <cell r="B1">
            <v>0</v>
          </cell>
        </row>
      </sheetData>
      <sheetData sheetId="1347"/>
      <sheetData sheetId="1348"/>
      <sheetData sheetId="1349"/>
      <sheetData sheetId="1350"/>
      <sheetData sheetId="1351"/>
      <sheetData sheetId="1352"/>
      <sheetData sheetId="1353"/>
      <sheetData sheetId="1354">
        <row r="1">
          <cell r="B1">
            <v>0</v>
          </cell>
        </row>
      </sheetData>
      <sheetData sheetId="1355"/>
      <sheetData sheetId="1356"/>
      <sheetData sheetId="1357">
        <row r="1">
          <cell r="B1">
            <v>0</v>
          </cell>
        </row>
      </sheetData>
      <sheetData sheetId="1358"/>
      <sheetData sheetId="1359"/>
      <sheetData sheetId="1360">
        <row r="1">
          <cell r="B1">
            <v>0</v>
          </cell>
        </row>
      </sheetData>
      <sheetData sheetId="1361"/>
      <sheetData sheetId="1362">
        <row r="1">
          <cell r="B1">
            <v>0</v>
          </cell>
        </row>
      </sheetData>
      <sheetData sheetId="1363">
        <row r="1">
          <cell r="B1">
            <v>0</v>
          </cell>
        </row>
      </sheetData>
      <sheetData sheetId="1364"/>
      <sheetData sheetId="1365">
        <row r="1">
          <cell r="B1">
            <v>0</v>
          </cell>
        </row>
      </sheetData>
      <sheetData sheetId="1366">
        <row r="1">
          <cell r="B1">
            <v>0</v>
          </cell>
        </row>
      </sheetData>
      <sheetData sheetId="1367"/>
      <sheetData sheetId="1368"/>
      <sheetData sheetId="1369"/>
      <sheetData sheetId="1370"/>
      <sheetData sheetId="1371"/>
      <sheetData sheetId="1372"/>
      <sheetData sheetId="1373"/>
      <sheetData sheetId="1374"/>
      <sheetData sheetId="1375"/>
      <sheetData sheetId="1376"/>
      <sheetData sheetId="1377"/>
      <sheetData sheetId="1378"/>
      <sheetData sheetId="1379"/>
      <sheetData sheetId="1380"/>
      <sheetData sheetId="1381"/>
      <sheetData sheetId="1382"/>
      <sheetData sheetId="1383"/>
      <sheetData sheetId="1384"/>
      <sheetData sheetId="1385"/>
      <sheetData sheetId="1386"/>
      <sheetData sheetId="1387"/>
      <sheetData sheetId="1388"/>
      <sheetData sheetId="1389"/>
      <sheetData sheetId="1390"/>
      <sheetData sheetId="1391"/>
      <sheetData sheetId="1392"/>
      <sheetData sheetId="1393"/>
      <sheetData sheetId="1394"/>
      <sheetData sheetId="1395"/>
      <sheetData sheetId="1396"/>
      <sheetData sheetId="1397"/>
      <sheetData sheetId="1398"/>
      <sheetData sheetId="1399"/>
      <sheetData sheetId="1400"/>
      <sheetData sheetId="1401"/>
      <sheetData sheetId="1402"/>
      <sheetData sheetId="1403"/>
      <sheetData sheetId="1404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/>
      <sheetData sheetId="1466"/>
      <sheetData sheetId="1467" refreshError="1"/>
      <sheetData sheetId="1468"/>
      <sheetData sheetId="1469"/>
      <sheetData sheetId="1470"/>
      <sheetData sheetId="1471"/>
      <sheetData sheetId="1472"/>
      <sheetData sheetId="1473"/>
      <sheetData sheetId="1474"/>
      <sheetData sheetId="1475" refreshError="1"/>
      <sheetData sheetId="1476" refreshError="1"/>
      <sheetData sheetId="1477" refreshError="1"/>
      <sheetData sheetId="1478" refreshError="1"/>
      <sheetData sheetId="1479" refreshError="1"/>
      <sheetData sheetId="1480" refreshError="1"/>
      <sheetData sheetId="1481" refreshError="1"/>
      <sheetData sheetId="1482"/>
      <sheetData sheetId="1483"/>
      <sheetData sheetId="1484"/>
      <sheetData sheetId="1485"/>
      <sheetData sheetId="1486"/>
      <sheetData sheetId="1487"/>
      <sheetData sheetId="1488"/>
      <sheetData sheetId="1489"/>
      <sheetData sheetId="1490"/>
      <sheetData sheetId="1491"/>
      <sheetData sheetId="1492"/>
      <sheetData sheetId="1493"/>
      <sheetData sheetId="1494"/>
      <sheetData sheetId="1495"/>
      <sheetData sheetId="1496"/>
      <sheetData sheetId="1497" refreshError="1"/>
      <sheetData sheetId="1498"/>
      <sheetData sheetId="1499"/>
      <sheetData sheetId="1500"/>
      <sheetData sheetId="1501"/>
      <sheetData sheetId="1502"/>
      <sheetData sheetId="1503"/>
      <sheetData sheetId="1504"/>
      <sheetData sheetId="1505"/>
      <sheetData sheetId="1506"/>
      <sheetData sheetId="1507"/>
      <sheetData sheetId="1508"/>
      <sheetData sheetId="1509"/>
      <sheetData sheetId="1510"/>
      <sheetData sheetId="1511"/>
      <sheetData sheetId="1512"/>
      <sheetData sheetId="1513"/>
      <sheetData sheetId="1514"/>
      <sheetData sheetId="1515"/>
      <sheetData sheetId="1516"/>
      <sheetData sheetId="1517"/>
      <sheetData sheetId="1518"/>
      <sheetData sheetId="1519"/>
      <sheetData sheetId="1520"/>
      <sheetData sheetId="1521"/>
      <sheetData sheetId="1522" refreshError="1"/>
      <sheetData sheetId="1523" refreshError="1"/>
      <sheetData sheetId="1524" refreshError="1"/>
      <sheetData sheetId="1525" refreshError="1"/>
      <sheetData sheetId="1526" refreshError="1"/>
      <sheetData sheetId="1527" refreshError="1"/>
      <sheetData sheetId="1528"/>
      <sheetData sheetId="1529" refreshError="1"/>
      <sheetData sheetId="1530" refreshError="1"/>
      <sheetData sheetId="1531" refreshError="1"/>
      <sheetData sheetId="1532" refreshError="1"/>
      <sheetData sheetId="1533" refreshError="1"/>
      <sheetData sheetId="1534" refreshError="1"/>
      <sheetData sheetId="1535" refreshError="1"/>
      <sheetData sheetId="1536" refreshError="1"/>
      <sheetData sheetId="1537"/>
      <sheetData sheetId="1538"/>
      <sheetData sheetId="1539"/>
      <sheetData sheetId="1540"/>
      <sheetData sheetId="1541"/>
      <sheetData sheetId="1542"/>
      <sheetData sheetId="1543"/>
      <sheetData sheetId="1544"/>
      <sheetData sheetId="1545"/>
      <sheetData sheetId="1546"/>
      <sheetData sheetId="1547"/>
      <sheetData sheetId="1548"/>
      <sheetData sheetId="1549"/>
      <sheetData sheetId="1550"/>
      <sheetData sheetId="1551"/>
      <sheetData sheetId="1552" refreshError="1"/>
      <sheetData sheetId="1553" refreshError="1"/>
      <sheetData sheetId="1554" refreshError="1"/>
      <sheetData sheetId="1555" refreshError="1"/>
      <sheetData sheetId="1556" refreshError="1"/>
      <sheetData sheetId="1557"/>
      <sheetData sheetId="1558" refreshError="1"/>
      <sheetData sheetId="1559" refreshError="1"/>
      <sheetData sheetId="1560"/>
      <sheetData sheetId="1561"/>
      <sheetData sheetId="1562"/>
      <sheetData sheetId="1563"/>
      <sheetData sheetId="1564"/>
      <sheetData sheetId="1565"/>
      <sheetData sheetId="1566"/>
      <sheetData sheetId="1567"/>
      <sheetData sheetId="1568"/>
      <sheetData sheetId="1569"/>
      <sheetData sheetId="1570"/>
      <sheetData sheetId="1571"/>
      <sheetData sheetId="1572"/>
      <sheetData sheetId="1573"/>
      <sheetData sheetId="1574"/>
      <sheetData sheetId="1575"/>
      <sheetData sheetId="1576"/>
      <sheetData sheetId="1577"/>
      <sheetData sheetId="1578"/>
      <sheetData sheetId="1579"/>
      <sheetData sheetId="1580"/>
      <sheetData sheetId="1581"/>
      <sheetData sheetId="1582"/>
      <sheetData sheetId="1583"/>
      <sheetData sheetId="1584"/>
      <sheetData sheetId="1585"/>
      <sheetData sheetId="1586"/>
      <sheetData sheetId="1587"/>
      <sheetData sheetId="1588"/>
      <sheetData sheetId="1589"/>
      <sheetData sheetId="1590"/>
      <sheetData sheetId="1591"/>
      <sheetData sheetId="1592"/>
      <sheetData sheetId="1593"/>
      <sheetData sheetId="1594"/>
      <sheetData sheetId="1595"/>
      <sheetData sheetId="1596"/>
      <sheetData sheetId="1597"/>
      <sheetData sheetId="1598"/>
      <sheetData sheetId="1599"/>
      <sheetData sheetId="1600"/>
      <sheetData sheetId="1601"/>
      <sheetData sheetId="1602"/>
      <sheetData sheetId="1603"/>
      <sheetData sheetId="1604"/>
      <sheetData sheetId="1605"/>
      <sheetData sheetId="1606"/>
      <sheetData sheetId="1607"/>
      <sheetData sheetId="1608"/>
      <sheetData sheetId="1609"/>
      <sheetData sheetId="1610"/>
      <sheetData sheetId="1611"/>
      <sheetData sheetId="1612"/>
      <sheetData sheetId="1613"/>
      <sheetData sheetId="1614"/>
      <sheetData sheetId="1615"/>
      <sheetData sheetId="1616"/>
      <sheetData sheetId="1617"/>
      <sheetData sheetId="1618"/>
      <sheetData sheetId="1619"/>
      <sheetData sheetId="1620"/>
      <sheetData sheetId="1621"/>
      <sheetData sheetId="1622"/>
      <sheetData sheetId="1623"/>
      <sheetData sheetId="1624"/>
      <sheetData sheetId="1625"/>
      <sheetData sheetId="1626"/>
      <sheetData sheetId="1627"/>
      <sheetData sheetId="1628"/>
      <sheetData sheetId="1629"/>
      <sheetData sheetId="1630"/>
      <sheetData sheetId="1631"/>
      <sheetData sheetId="1632"/>
      <sheetData sheetId="1633"/>
      <sheetData sheetId="1634"/>
      <sheetData sheetId="1635"/>
      <sheetData sheetId="1636"/>
      <sheetData sheetId="1637"/>
      <sheetData sheetId="1638"/>
      <sheetData sheetId="1639"/>
      <sheetData sheetId="1640"/>
      <sheetData sheetId="1641"/>
      <sheetData sheetId="1642"/>
      <sheetData sheetId="1643"/>
      <sheetData sheetId="1644"/>
      <sheetData sheetId="1645"/>
      <sheetData sheetId="1646"/>
      <sheetData sheetId="1647"/>
      <sheetData sheetId="1648"/>
      <sheetData sheetId="1649"/>
      <sheetData sheetId="1650"/>
      <sheetData sheetId="1651"/>
      <sheetData sheetId="1652"/>
      <sheetData sheetId="1653"/>
      <sheetData sheetId="1654"/>
      <sheetData sheetId="1655"/>
      <sheetData sheetId="1656"/>
      <sheetData sheetId="1657"/>
      <sheetData sheetId="1658"/>
      <sheetData sheetId="1659"/>
      <sheetData sheetId="1660"/>
      <sheetData sheetId="1661"/>
      <sheetData sheetId="1662"/>
      <sheetData sheetId="1663"/>
      <sheetData sheetId="1664"/>
      <sheetData sheetId="1665"/>
      <sheetData sheetId="1666"/>
      <sheetData sheetId="1667"/>
      <sheetData sheetId="1668"/>
      <sheetData sheetId="1669"/>
      <sheetData sheetId="1670"/>
      <sheetData sheetId="1671"/>
      <sheetData sheetId="1672"/>
      <sheetData sheetId="1673"/>
      <sheetData sheetId="1674"/>
      <sheetData sheetId="1675"/>
      <sheetData sheetId="1676"/>
      <sheetData sheetId="1677"/>
      <sheetData sheetId="1678"/>
      <sheetData sheetId="1679"/>
      <sheetData sheetId="1680"/>
      <sheetData sheetId="1681"/>
      <sheetData sheetId="1682"/>
      <sheetData sheetId="1683"/>
      <sheetData sheetId="1684"/>
      <sheetData sheetId="1685"/>
      <sheetData sheetId="1686"/>
      <sheetData sheetId="1687"/>
      <sheetData sheetId="1688"/>
      <sheetData sheetId="1689"/>
      <sheetData sheetId="1690"/>
      <sheetData sheetId="1691"/>
      <sheetData sheetId="1692"/>
      <sheetData sheetId="1693"/>
      <sheetData sheetId="1694"/>
      <sheetData sheetId="1695"/>
      <sheetData sheetId="1696"/>
      <sheetData sheetId="1697"/>
      <sheetData sheetId="1698"/>
      <sheetData sheetId="1699"/>
      <sheetData sheetId="1700"/>
      <sheetData sheetId="1701"/>
      <sheetData sheetId="1702"/>
      <sheetData sheetId="1703"/>
      <sheetData sheetId="1704"/>
      <sheetData sheetId="1705"/>
      <sheetData sheetId="1706"/>
      <sheetData sheetId="1707"/>
      <sheetData sheetId="1708"/>
      <sheetData sheetId="1709"/>
      <sheetData sheetId="1710"/>
      <sheetData sheetId="1711"/>
      <sheetData sheetId="1712"/>
      <sheetData sheetId="1713"/>
      <sheetData sheetId="1714"/>
      <sheetData sheetId="1715"/>
      <sheetData sheetId="1716"/>
      <sheetData sheetId="1717"/>
      <sheetData sheetId="1718"/>
      <sheetData sheetId="1719"/>
      <sheetData sheetId="1720"/>
      <sheetData sheetId="1721"/>
      <sheetData sheetId="1722"/>
      <sheetData sheetId="1723"/>
      <sheetData sheetId="1724"/>
      <sheetData sheetId="1725"/>
      <sheetData sheetId="1726"/>
      <sheetData sheetId="1727"/>
      <sheetData sheetId="1728"/>
      <sheetData sheetId="1729"/>
      <sheetData sheetId="1730"/>
      <sheetData sheetId="1731"/>
      <sheetData sheetId="1732"/>
      <sheetData sheetId="1733"/>
      <sheetData sheetId="1734"/>
      <sheetData sheetId="1735"/>
      <sheetData sheetId="1736"/>
      <sheetData sheetId="1737"/>
      <sheetData sheetId="1738"/>
      <sheetData sheetId="1739"/>
      <sheetData sheetId="1740"/>
      <sheetData sheetId="1741"/>
      <sheetData sheetId="1742"/>
      <sheetData sheetId="1743"/>
      <sheetData sheetId="1744"/>
      <sheetData sheetId="1745"/>
      <sheetData sheetId="1746"/>
      <sheetData sheetId="1747"/>
      <sheetData sheetId="1748"/>
      <sheetData sheetId="1749"/>
      <sheetData sheetId="1750"/>
      <sheetData sheetId="1751"/>
      <sheetData sheetId="1752"/>
      <sheetData sheetId="1753"/>
      <sheetData sheetId="1754"/>
      <sheetData sheetId="1755"/>
      <sheetData sheetId="1756"/>
      <sheetData sheetId="1757"/>
      <sheetData sheetId="1758"/>
      <sheetData sheetId="1759"/>
      <sheetData sheetId="1760"/>
      <sheetData sheetId="1761"/>
      <sheetData sheetId="1762"/>
      <sheetData sheetId="1763"/>
      <sheetData sheetId="1764"/>
      <sheetData sheetId="1765"/>
      <sheetData sheetId="1766"/>
      <sheetData sheetId="1767"/>
      <sheetData sheetId="1768" refreshError="1"/>
      <sheetData sheetId="1769" refreshError="1"/>
      <sheetData sheetId="1770" refreshError="1"/>
      <sheetData sheetId="1771" refreshError="1"/>
      <sheetData sheetId="177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аза заказчиков"/>
      <sheetName val="ОДД (стр-во+экспл.)"/>
      <sheetName val="база"/>
      <sheetName val="Коэффициенты"/>
      <sheetName val="лдл-цу пов. матвеев"/>
      <sheetName val="5818-14 на договор"/>
      <sheetName val="исх-данные"/>
    </sheetNames>
    <sheetDataSet>
      <sheetData sheetId="0"/>
      <sheetData sheetId="1">
        <row r="85">
          <cell r="B85" t="str">
            <v>Исполнительная смета</v>
          </cell>
        </row>
        <row r="86">
          <cell r="B86" t="str">
            <v>Смета на проектные работы</v>
          </cell>
        </row>
        <row r="89">
          <cell r="B89" t="str">
            <v>Антонов М.В.</v>
          </cell>
        </row>
        <row r="90">
          <cell r="B90" t="str">
            <v>Быковский А.Н.</v>
          </cell>
        </row>
        <row r="91">
          <cell r="B91" t="str">
            <v>Горбатовская. Е.В.</v>
          </cell>
        </row>
        <row r="92">
          <cell r="B92" t="str">
            <v>Гущин Л.А.</v>
          </cell>
        </row>
        <row r="93">
          <cell r="B93" t="str">
            <v>Дубинин И.М.</v>
          </cell>
        </row>
        <row r="94">
          <cell r="B94" t="str">
            <v>Забродина А.В.</v>
          </cell>
        </row>
        <row r="95">
          <cell r="B95" t="str">
            <v>Козельский А.Ю.</v>
          </cell>
        </row>
        <row r="96">
          <cell r="B96" t="str">
            <v>Крылов Д.А.</v>
          </cell>
        </row>
        <row r="97">
          <cell r="B97" t="str">
            <v>Ларин И.В.</v>
          </cell>
        </row>
        <row r="98">
          <cell r="B98" t="str">
            <v>Магкеева М.О.</v>
          </cell>
        </row>
        <row r="99">
          <cell r="B99" t="str">
            <v>Оникова М.А.</v>
          </cell>
        </row>
        <row r="100">
          <cell r="B100" t="str">
            <v>Панарин А.В.</v>
          </cell>
        </row>
        <row r="101">
          <cell r="B101" t="str">
            <v>Теснова Т.Н.</v>
          </cell>
        </row>
        <row r="102">
          <cell r="B102" t="str">
            <v>Чернов С.Л.</v>
          </cell>
        </row>
        <row r="103">
          <cell r="B103" t="str">
            <v>Щепин Ю.Ю.</v>
          </cell>
        </row>
      </sheetData>
      <sheetData sheetId="2"/>
      <sheetData sheetId="3"/>
      <sheetData sheetId="4" refreshError="1"/>
      <sheetData sheetId="5" refreshError="1"/>
      <sheetData sheetId="6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роги"/>
      <sheetName val="база"/>
      <sheetName val="Коэффициенты"/>
      <sheetName val="Лист опроса"/>
      <sheetName val="исх_данные"/>
    </sheetNames>
    <sheetDataSet>
      <sheetData sheetId="0"/>
      <sheetData sheetId="1">
        <row r="1">
          <cell r="A1" t="str">
            <v xml:space="preserve"> </v>
          </cell>
        </row>
        <row r="2">
          <cell r="A2" t="str">
            <v>ЗАО "УКС ИКС и Д"</v>
          </cell>
          <cell r="G2" t="str">
            <v>Исполнительная смета</v>
          </cell>
          <cell r="J2" t="str">
            <v>стадия П</v>
          </cell>
        </row>
        <row r="3">
          <cell r="A3" t="str">
            <v>ЗАО "Капстройпроект"</v>
          </cell>
          <cell r="G3" t="str">
            <v>Cмета</v>
          </cell>
          <cell r="J3" t="str">
            <v>стадия РД</v>
          </cell>
        </row>
        <row r="4">
          <cell r="A4" t="str">
            <v>ООО "Каналсетьпроект"</v>
          </cell>
          <cell r="G4" t="str">
            <v>Исполнительная смета № 1</v>
          </cell>
        </row>
        <row r="5">
          <cell r="A5" t="str">
            <v>ЗАО "Генеральная дирекция "Центр"</v>
          </cell>
          <cell r="G5" t="str">
            <v>Cмета № 1</v>
          </cell>
        </row>
        <row r="6">
          <cell r="A6" t="str">
            <v>ЗАО "ТУКС - 4"</v>
          </cell>
          <cell r="G6" t="str">
            <v>Исполнительная смета № 2</v>
          </cell>
        </row>
        <row r="7">
          <cell r="A7" t="str">
            <v>ЗАО "ТУКС - 2"</v>
          </cell>
          <cell r="G7" t="str">
            <v>Cмета № 2</v>
          </cell>
        </row>
        <row r="8">
          <cell r="A8" t="str">
            <v>ЗАО "ТУКС - 1"</v>
          </cell>
          <cell r="G8" t="str">
            <v>Исполнительная смета № 3</v>
          </cell>
        </row>
        <row r="9">
          <cell r="A9" t="str">
            <v>ЗАО "ТУКС - 3"</v>
          </cell>
          <cell r="G9" t="str">
            <v>Cмета № 3</v>
          </cell>
        </row>
        <row r="10">
          <cell r="A10" t="str">
            <v>ГУП "Моссвет"</v>
          </cell>
        </row>
        <row r="11">
          <cell r="A11" t="str">
            <v>ЗАО "Альстрой"</v>
          </cell>
        </row>
        <row r="12">
          <cell r="A12" t="str">
            <v>ООО "Архинж"</v>
          </cell>
        </row>
        <row r="13">
          <cell r="A13" t="str">
            <v>МГУП "Мосводоканал УКС ГТС"</v>
          </cell>
        </row>
        <row r="14">
          <cell r="A14" t="str">
            <v>ПУНС МГП "Мосводоканал"</v>
          </cell>
        </row>
        <row r="15">
          <cell r="A15" t="str">
            <v>ЗАО "УКС"</v>
          </cell>
        </row>
        <row r="16">
          <cell r="A16" t="str">
            <v>ЗАО "УКС объектов здравоохранения"</v>
          </cell>
        </row>
        <row r="17">
          <cell r="A17" t="str">
            <v>ООО "Зеленоградкапстрой"</v>
          </cell>
        </row>
        <row r="18">
          <cell r="A18" t="str">
            <v>ЗАО "Дон-строй"</v>
          </cell>
        </row>
        <row r="19">
          <cell r="A19" t="str">
            <v>ООО "Региональная финансово-строительная компания"</v>
          </cell>
        </row>
        <row r="20">
          <cell r="A20" t="str">
            <v>ООО "ПИК Инвест"</v>
          </cell>
        </row>
        <row r="21">
          <cell r="A21" t="str">
            <v>ЗАО "Инвестстрой"</v>
          </cell>
        </row>
        <row r="22">
          <cell r="A22" t="str">
            <v>ООО  ОКС "СУ-155"</v>
          </cell>
        </row>
        <row r="23">
          <cell r="A23" t="str">
            <v>ООО "Фирма Вершина"</v>
          </cell>
        </row>
        <row r="24">
          <cell r="A24" t="str">
            <v>ООО "АПЦ "Проспроект"</v>
          </cell>
        </row>
        <row r="25">
          <cell r="A25" t="str">
            <v>ОАО "Метрогипротранс"</v>
          </cell>
        </row>
        <row r="26">
          <cell r="A26" t="str">
            <v>ООО ПСФ "КРОСТ"</v>
          </cell>
        </row>
        <row r="27">
          <cell r="A27" t="str">
            <v>УКС ГУП "Мосгаз"</v>
          </cell>
        </row>
        <row r="28">
          <cell r="A28" t="str">
            <v>ООО "Межрегиональный союз строителей"</v>
          </cell>
        </row>
        <row r="29">
          <cell r="A29" t="str">
            <v>ООО "Жилкапстрой"</v>
          </cell>
        </row>
        <row r="30">
          <cell r="A30" t="str">
            <v>ООО "ИНТЕКО"</v>
          </cell>
        </row>
        <row r="31">
          <cell r="A31" t="str">
            <v>ООО "УКС "ИНТЕКО"</v>
          </cell>
        </row>
        <row r="32">
          <cell r="A32" t="str">
            <v>ООО "Лубстрой"</v>
          </cell>
        </row>
        <row r="33">
          <cell r="A33" t="str">
            <v>ООО "ДизайнБауПроект"</v>
          </cell>
        </row>
        <row r="34">
          <cell r="A34" t="str">
            <v>ЗАО "Институт Промос"</v>
          </cell>
        </row>
        <row r="35">
          <cell r="A35" t="str">
            <v>ЗАО "Престижный дом"</v>
          </cell>
        </row>
        <row r="36">
          <cell r="A36" t="str">
            <v>ООО "ДС Девелопмент"</v>
          </cell>
        </row>
        <row r="37">
          <cell r="A37" t="str">
            <v>ЗАО "УКС-Восток"</v>
          </cell>
        </row>
        <row r="38">
          <cell r="A38" t="str">
            <v>ООО "Независимый институт энергосбережения"</v>
          </cell>
        </row>
        <row r="39">
          <cell r="A39" t="str">
            <v>ГУП Институт "МосводоканалНИИпроект"</v>
          </cell>
        </row>
        <row r="40">
          <cell r="A40" t="str">
            <v>ООО "Региональная Управляющая Компания"</v>
          </cell>
        </row>
        <row r="41">
          <cell r="A41" t="str">
            <v>ООО "Регионстройкомплект-XXI век"</v>
          </cell>
        </row>
        <row r="42">
          <cell r="A42" t="str">
            <v>ООО "Архитектурная мастерская М-19"</v>
          </cell>
        </row>
        <row r="43">
          <cell r="A43" t="str">
            <v>ООО "Мастерская архитектора Бавыкина"</v>
          </cell>
        </row>
        <row r="44">
          <cell r="A44" t="str">
            <v>ООО "БАТ-Инжстрой"</v>
          </cell>
        </row>
        <row r="45">
          <cell r="A45" t="str">
            <v>ООО "Импульс-А"</v>
          </cell>
        </row>
        <row r="46">
          <cell r="A46" t="str">
            <v>ООО "Инжстрой Бережки"</v>
          </cell>
        </row>
        <row r="47">
          <cell r="A47" t="str">
            <v>ООО "Капстройэкология"</v>
          </cell>
        </row>
        <row r="48">
          <cell r="A48" t="str">
            <v>НПО "Космос"</v>
          </cell>
        </row>
        <row r="49">
          <cell r="A49" t="str">
            <v>ОАО "Московский бизнес инкубатор"</v>
          </cell>
        </row>
        <row r="50">
          <cell r="A50" t="str">
            <v>ЗАО "МОСОБЛ Инвест строй"</v>
          </cell>
        </row>
        <row r="51">
          <cell r="A51" t="str">
            <v>ГУП "МОСЖИЛКОМПЛЕКС"</v>
          </cell>
        </row>
        <row r="52">
          <cell r="A52" t="str">
            <v>ГУП "Моспроект-2" им. М.В.Посохина</v>
          </cell>
        </row>
        <row r="53">
          <cell r="A53" t="str">
            <v>ГУП "Моспроект-3"</v>
          </cell>
        </row>
        <row r="54">
          <cell r="A54" t="str">
            <v>ГУП МНИИП "Моспроект-4"</v>
          </cell>
        </row>
        <row r="55">
          <cell r="A55" t="str">
            <v>ООО фирма "Спецстрой Сервис"</v>
          </cell>
        </row>
        <row r="56">
          <cell r="A56" t="str">
            <v>ООО "Теплотехстрой проект"</v>
          </cell>
        </row>
        <row r="57">
          <cell r="A57" t="str">
            <v>ЗАО "ТУКС - 5"</v>
          </cell>
        </row>
        <row r="58">
          <cell r="A58" t="str">
            <v>ЗАО "ТУКС - 7"</v>
          </cell>
        </row>
        <row r="59">
          <cell r="A59" t="str">
            <v>ЗАО "ТУКС - 7ЮВ"</v>
          </cell>
        </row>
        <row r="60">
          <cell r="A60" t="str">
            <v>ООО "Компания регионального развития и инвестиций"</v>
          </cell>
        </row>
        <row r="61">
          <cell r="A61" t="str">
            <v>ПЭУКС МГУП "Мосводоканал"</v>
          </cell>
        </row>
        <row r="62">
          <cell r="A62" t="str">
            <v>ООО "Финпроект"</v>
          </cell>
        </row>
        <row r="63">
          <cell r="A63" t="str">
            <v>ЗАО "Кунцево-Инвест"</v>
          </cell>
        </row>
        <row r="64">
          <cell r="A64" t="str">
            <v>ОАО "ЦНИИЭП жилых и общественных зданий"</v>
          </cell>
        </row>
        <row r="65">
          <cell r="A65" t="str">
            <v>ООО "Развитие"</v>
          </cell>
        </row>
        <row r="66">
          <cell r="A66" t="str">
            <v>ОАО "Слава"</v>
          </cell>
        </row>
        <row r="67">
          <cell r="A67" t="str">
            <v>ООО "Регионстройкомплекс XXI век"</v>
          </cell>
        </row>
        <row r="68">
          <cell r="A68" t="str">
            <v>МОАО "Слава" (Второй часовой завод)</v>
          </cell>
        </row>
        <row r="69">
          <cell r="A69" t="str">
            <v>ОАО "Корпорация "Трансстрой"</v>
          </cell>
        </row>
        <row r="70">
          <cell r="A70" t="str">
            <v>ЗАО "Эзоис"</v>
          </cell>
        </row>
        <row r="71">
          <cell r="A71" t="str">
            <v>ООО "Автодорцентр"</v>
          </cell>
        </row>
        <row r="72">
          <cell r="A72" t="str">
            <v>ГУП "Мосинжпроет"</v>
          </cell>
        </row>
        <row r="73">
          <cell r="A73" t="str">
            <v>ООО "СветоСервис"</v>
          </cell>
        </row>
        <row r="74">
          <cell r="A74" t="str">
            <v>ООО "МНПП СВЭН"</v>
          </cell>
        </row>
        <row r="75">
          <cell r="A75" t="str">
            <v>ЗАО "СОРВиК"</v>
          </cell>
        </row>
        <row r="76">
          <cell r="A76" t="str">
            <v>ЗАО "Инжпроектсервис"</v>
          </cell>
        </row>
        <row r="77">
          <cell r="A77" t="str">
            <v>ЗАО "УКС КБН"</v>
          </cell>
        </row>
        <row r="78">
          <cell r="A78" t="str">
            <v>ЗАО "Геоток"</v>
          </cell>
        </row>
        <row r="79">
          <cell r="A79" t="str">
            <v>ЗАО "ММА + Фицрой Робинсон Интернэшенл"</v>
          </cell>
        </row>
        <row r="80">
          <cell r="A80" t="str">
            <v>ЗАО "МОСПРОМСТРОЙ" ФИРМА "АРС"</v>
          </cell>
        </row>
        <row r="81">
          <cell r="A81" t="str">
            <v>Архитектурно-проектная мастерская ООО "Малая Студия"</v>
          </cell>
        </row>
        <row r="82">
          <cell r="A82" t="str">
            <v>ООО "ТУКС МОСПРОМСТРОЙ"</v>
          </cell>
        </row>
        <row r="83">
          <cell r="A83" t="str">
            <v>ГУП "МНИИТЭП"</v>
          </cell>
        </row>
        <row r="84">
          <cell r="A84" t="str">
            <v>ООО "ПРОК - энерго 2001"</v>
          </cell>
        </row>
        <row r="85">
          <cell r="A85" t="str">
            <v>ОАО "УКС НАУКА"</v>
          </cell>
        </row>
        <row r="86">
          <cell r="A86" t="str">
            <v>ФГУП "Институт общественных зданий"</v>
          </cell>
        </row>
        <row r="87">
          <cell r="A87" t="str">
            <v>ОАО "Стройпроект"</v>
          </cell>
        </row>
        <row r="88">
          <cell r="A88" t="str">
            <v>ЗАО "Стройиндустрия"</v>
          </cell>
        </row>
        <row r="89">
          <cell r="A89" t="str">
            <v>ООО "ДКС"</v>
          </cell>
        </row>
        <row r="90">
          <cell r="A90" t="str">
            <v>ООО "П.Ф.К.-ДОМ"</v>
          </cell>
        </row>
      </sheetData>
      <sheetData sheetId="2">
        <row r="1">
          <cell r="A1" t="str">
            <v xml:space="preserve"> </v>
          </cell>
        </row>
        <row r="2">
          <cell r="A2" t="str">
            <v>1,1</v>
          </cell>
        </row>
        <row r="3">
          <cell r="A3" t="str">
            <v>1,25</v>
          </cell>
        </row>
        <row r="4">
          <cell r="A4" t="str">
            <v>1,43</v>
          </cell>
        </row>
        <row r="5">
          <cell r="A5" t="str">
            <v>1,67</v>
          </cell>
        </row>
        <row r="6">
          <cell r="A6" t="str">
            <v>2</v>
          </cell>
        </row>
      </sheetData>
      <sheetData sheetId="3" refreshError="1"/>
      <sheetData sheetId="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ти 1 пк"/>
      <sheetName val="Сети 2 пк"/>
      <sheetName val="Площадки"/>
      <sheetName val="база"/>
      <sheetName val="Коэффициенты"/>
      <sheetName val="топография"/>
      <sheetName val="исх дан"/>
      <sheetName val="гр5(о)"/>
      <sheetName val="лифт"/>
      <sheetName val="см 5 ОДД "/>
      <sheetName val="Сети_1_пк"/>
      <sheetName val="Сети_2_пк"/>
      <sheetName val="исх_дан"/>
      <sheetName val="Сети_1_пк1"/>
      <sheetName val="Сети_2_пк1"/>
      <sheetName val="исх_дан1"/>
      <sheetName val="ОДД (стр-во+экспл.)"/>
      <sheetName val="см_5_ОДД_"/>
      <sheetName val="см_5_ОДД_1"/>
      <sheetName val="Сети_1_пк2"/>
      <sheetName val="Сети_2_пк2"/>
      <sheetName val="исх_дан2"/>
      <sheetName val="см_5_ОДД_2"/>
      <sheetName val="ОДД_(стр-во+экспл_)"/>
      <sheetName val="Лист опроса"/>
      <sheetName val="Дог_рас"/>
      <sheetName val="лдл-цу пов. матвеев"/>
      <sheetName val="авиамоторная"/>
      <sheetName val="Лист3"/>
    </sheetNames>
    <sheetDataSet>
      <sheetData sheetId="0" refreshError="1"/>
      <sheetData sheetId="1" refreshError="1"/>
      <sheetData sheetId="2" refreshError="1"/>
      <sheetData sheetId="3" refreshError="1">
        <row r="1">
          <cell r="A1" t="str">
            <v xml:space="preserve"> </v>
          </cell>
          <cell r="E1" t="str">
            <v xml:space="preserve"> </v>
          </cell>
        </row>
        <row r="2">
          <cell r="E2" t="str">
            <v>Чукин А.Н.</v>
          </cell>
        </row>
        <row r="3">
          <cell r="E3" t="str">
            <v>Котов А.В.</v>
          </cell>
        </row>
        <row r="4">
          <cell r="E4" t="str">
            <v>Батурина Л.В.</v>
          </cell>
        </row>
        <row r="5">
          <cell r="E5" t="str">
            <v>Житкова Т.Н.</v>
          </cell>
        </row>
        <row r="6">
          <cell r="E6" t="str">
            <v>Дубинин И.М.</v>
          </cell>
        </row>
        <row r="7">
          <cell r="E7" t="str">
            <v>Добров А.В.</v>
          </cell>
        </row>
        <row r="8">
          <cell r="E8" t="str">
            <v>Чернов С.Л.</v>
          </cell>
        </row>
        <row r="9">
          <cell r="E9" t="str">
            <v>Быковский А.Н.</v>
          </cell>
        </row>
        <row r="10">
          <cell r="E10" t="str">
            <v>Марова А.Ю.</v>
          </cell>
        </row>
        <row r="11">
          <cell r="E11" t="str">
            <v>Морозов Д.В.</v>
          </cell>
        </row>
        <row r="13">
          <cell r="E13" t="str">
            <v>Богомолов А.Ю.</v>
          </cell>
        </row>
        <row r="14">
          <cell r="E14" t="str">
            <v>Севостьянов А.Н.</v>
          </cell>
        </row>
        <row r="15">
          <cell r="E15" t="str">
            <v>Моськин В.А.</v>
          </cell>
        </row>
        <row r="16">
          <cell r="E16" t="str">
            <v>Лысов А.Е.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/>
      <sheetData sheetId="13"/>
      <sheetData sheetId="14"/>
      <sheetData sheetId="15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"/>
    </sheetNames>
    <sheetDataSet>
      <sheetData sheetId="0"/>
      <sheetData sheetId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мета"/>
      <sheetName val="Ик 2006"/>
      <sheetName val="Амур ДОН"/>
      <sheetName val="ВСТО РП  км 570 - км 1088"/>
      <sheetName val="ВСТО ВЛ вдол  км 570 - км 1088 "/>
      <sheetName val="Сопутствующие сооружения"/>
      <sheetName val="Причалы"/>
      <sheetName val="ВСТО ОИ км 570 - км 1088 "/>
      <sheetName val="ВСТО 500км - 160 рек"/>
      <sheetName val="14 рек ОИ"/>
      <sheetName val="14 рек ТЭО"/>
      <sheetName val="14рек РД"/>
      <sheetName val="Амур ОИ (2 вар.)"/>
      <sheetName val="Амур ТЭО"/>
      <sheetName val="Амур РП"/>
      <sheetName val="Д2-246 (2)"/>
      <sheetName val="Д1-252  (2)"/>
      <sheetName val="Д 1 -253 (2)"/>
      <sheetName val="Д 2 -253 (2)"/>
      <sheetName val="Д 2-285 (2)"/>
      <sheetName val="Д 2-497 (2)"/>
      <sheetName val="Д 2-499 (2)"/>
      <sheetName val="Д 1-565 (3)"/>
      <sheetName val="Д 1-565 (4)"/>
      <sheetName val="Дон Др.1"/>
      <sheetName val="Перевозная исп"/>
      <sheetName val="Перевозная2"/>
      <sheetName val="ВЛ Филино"/>
      <sheetName val="ВСТО 2700-2850"/>
      <sheetName val="Иркутская"/>
      <sheetName val="Бурятия"/>
      <sheetName val="Чита"/>
      <sheetName val="Хабаровский"/>
      <sheetName val="Приморский"/>
      <sheetName val="Перевозная"/>
      <sheetName val="Эстакада"/>
      <sheetName val="Овраг"/>
      <sheetName val="ВСТОисп"/>
      <sheetName val="От п.ст. 119"/>
      <sheetName val="Пл.рег.давл."/>
      <sheetName val="от НПС Коломна"/>
      <sheetName val="От фидера Индустрия"/>
      <sheetName val="НПС1 с Печ"/>
      <sheetName val="Кожва-НПС1"/>
      <sheetName val="ПС 220-100"/>
      <sheetName val="ВЛ Ухта-НПС2"/>
      <sheetName val="ВЛ Стэц-НПС2 (2)"/>
      <sheetName val="ВЛ 110 -ПС Ухта"/>
      <sheetName val="ПС 100 при НПС 2"/>
      <sheetName val="Климат"/>
      <sheetName val="Климат-Волга"/>
      <sheetName val="Кудьма"/>
      <sheetName val="Волга"/>
      <sheetName val="ВЛ 155-157ис.г"/>
      <sheetName val="ОтНПС Коломна Сев.Кол.Исп.гид"/>
      <sheetName val="Дружба овраги"/>
      <sheetName val="Д2 -134"/>
      <sheetName val="Д2-246"/>
      <sheetName val="Д1-252 "/>
      <sheetName val="Д 1 -253"/>
      <sheetName val="Д 2 -253"/>
      <sheetName val="Д 2-285"/>
      <sheetName val="Д 2-497"/>
      <sheetName val="Д 2-499"/>
      <sheetName val="Д 1-565"/>
      <sheetName val="Сестрорецкая"/>
      <sheetName val="ДОН Печора"/>
      <sheetName val="ТЭО Печора"/>
      <sheetName val="ОИ Печора "/>
      <sheetName val="ОИ Хар-Инд"/>
      <sheetName val="ТЭО Хар-Инд "/>
      <sheetName val="ОИ Печора  (2)"/>
      <sheetName val="ОИ Хар-Инд (2)"/>
      <sheetName val="ТЭО Хар-Инд  (2)"/>
      <sheetName val="ТОН-2"/>
      <sheetName val="Курган-кольца"/>
      <sheetName val="Реки Брянск(пртр)"/>
      <sheetName val="Сур-Ал(РД)"/>
      <sheetName val="Сур-Ал(ТЭО)"/>
      <sheetName val="Сур-Ал(ОИ)"/>
      <sheetName val="Сур-Ал(ДОН)"/>
      <sheetName val="Мал. водоток-Урал"/>
      <sheetName val="Урал"/>
      <sheetName val="Теребутинец-2"/>
      <sheetName val="Теребутинец-1"/>
      <sheetName val="Левочка-2"/>
      <sheetName val="Левочка-1"/>
      <sheetName val="Китай РД "/>
      <sheetName val="Амур РД"/>
      <sheetName val="ВСТО-Казьмино"/>
      <sheetName val="ВОЛС-Лен"/>
      <sheetName val="ВОЛС-Тв"/>
      <sheetName val="Дичня"/>
      <sheetName val="Бор-Подб"/>
      <sheetName val="Пест-Бык"/>
      <sheetName val="Юб-Пест"/>
      <sheetName val="Кириши-ГРЭС-19"/>
      <sheetName val="2436"/>
      <sheetName val="Самара"/>
      <sheetName val="Волга241"/>
      <sheetName val="Волга2093"/>
      <sheetName val="Вала"/>
      <sheetName val="Сок"/>
      <sheetName val="Вятка"/>
      <sheetName val="Св.Нос"/>
      <sheetName val="Мурманск(М)"/>
      <sheetName val="Southvar"/>
      <sheetName val="Pechёra"/>
      <sheetName val="Obь"/>
      <sheetName val="SevDv"/>
      <sheetName val="KemOz"/>
      <sheetName val="Ozero"/>
      <sheetName val="Меша"/>
      <sheetName val="Пахра"/>
      <sheetName val="Kanzal"/>
      <sheetName val="Vыmь"/>
      <sheetName val="Pinega"/>
      <sheetName val="Onega"/>
      <sheetName val="Belkanal"/>
      <sheetName val="Vesliana"/>
      <sheetName val="Kemь"/>
      <sheetName val="Est-Niva"/>
      <sheetName val="Ichma"/>
      <sheetName val="Uhta"/>
      <sheetName val="ВОЛС-Яр"/>
      <sheetName val="Смета (3)"/>
      <sheetName val="ВОЛС-Нов"/>
      <sheetName val="791-797 БТС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роги"/>
      <sheetName val="доп. работы"/>
      <sheetName val="база"/>
      <sheetName val="Коэффициенты"/>
      <sheetName val="исх-данные"/>
      <sheetName val="ОДД (стр-во+экспл.)"/>
      <sheetName val="opex personnel (term facs)"/>
      <sheetName val="все"/>
      <sheetName val="лист1"/>
      <sheetName val="исх_данные"/>
      <sheetName val="Смета2 проект. раб."/>
      <sheetName val="доп__работы"/>
      <sheetName val="ОДД_(стр-во+экспл_)"/>
      <sheetName val="opex_personnel_(term_facs)"/>
      <sheetName val="Лист3"/>
      <sheetName val="доп__работы1"/>
      <sheetName val="opex_personnel_(term_facs)1"/>
      <sheetName val="ОДД_(стр-во+экспл_)1"/>
      <sheetName val="смета проект"/>
      <sheetName val="data"/>
      <sheetName val="3 кам"/>
      <sheetName val="доп__работы2"/>
      <sheetName val="opex_personnel_(term_facs)2"/>
      <sheetName val="ОДД_(стр-во+экспл_)2"/>
      <sheetName val="Смета2_проект__раб_"/>
      <sheetName val="спецификация"/>
      <sheetName val="топография"/>
      <sheetName val="Январь"/>
      <sheetName val="15"/>
      <sheetName val="СмРучБур"/>
      <sheetName val="капитальные затраты"/>
      <sheetName val="Курсы"/>
      <sheetName val="коэф."/>
    </sheetNames>
    <sheetDataSet>
      <sheetData sheetId="0" refreshError="1"/>
      <sheetData sheetId="1" refreshError="1"/>
      <sheetData sheetId="2" refreshError="1">
        <row r="2">
          <cell r="T2" t="str">
            <v>Процент выполнения проекта на текущую дату:</v>
          </cell>
          <cell r="Y2" t="str">
            <v>объёмы ГОРОДА</v>
          </cell>
          <cell r="AB2" t="str">
            <v>Начальник отдела ОДД:</v>
          </cell>
        </row>
        <row r="3">
          <cell r="T3" t="str">
            <v>Процент договорной цены проекта:</v>
          </cell>
          <cell r="Y3" t="str">
            <v>объёмы ИНВЕСТОРА</v>
          </cell>
          <cell r="AB3" t="str">
            <v>Главный инженер проекта:</v>
          </cell>
        </row>
        <row r="4">
          <cell r="AB4" t="str">
            <v>Ведущий главный инженер проекта:</v>
          </cell>
        </row>
        <row r="5">
          <cell r="AB5" t="str">
            <v>Руководитель группы:</v>
          </cell>
        </row>
        <row r="6">
          <cell r="AB6" t="str">
            <v>Ведущий специалист:</v>
          </cell>
        </row>
      </sheetData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 refreshError="1"/>
      <sheetData sheetId="15"/>
      <sheetData sheetId="16"/>
      <sheetData sheetId="17"/>
      <sheetData sheetId="18" refreshError="1"/>
      <sheetData sheetId="19" refreshError="1"/>
      <sheetData sheetId="20" refreshError="1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L38"/>
  <sheetViews>
    <sheetView tabSelected="1" view="pageBreakPreview" topLeftCell="A4" zoomScale="60" zoomScaleNormal="70" workbookViewId="0">
      <selection activeCell="L5" sqref="L5"/>
    </sheetView>
  </sheetViews>
  <sheetFormatPr defaultColWidth="9.140625" defaultRowHeight="26.25" x14ac:dyDescent="0.4"/>
  <cols>
    <col min="1" max="1" width="37.640625" style="348" customWidth="1"/>
    <col min="2" max="2" width="16.85546875" style="348" customWidth="1"/>
    <col min="3" max="3" width="10.92578125" style="398" customWidth="1"/>
    <col min="4" max="4" width="17.5703125" style="348" customWidth="1"/>
    <col min="5" max="5" width="12.5" style="398" customWidth="1"/>
    <col min="6" max="6" width="19.85546875" style="348" customWidth="1"/>
    <col min="7" max="7" width="19.85546875" style="348" hidden="1" customWidth="1"/>
    <col min="8" max="8" width="15.140625" style="348" hidden="1" customWidth="1"/>
    <col min="9" max="9" width="14.78515625" style="348" customWidth="1"/>
    <col min="10" max="10" width="14.35546875" style="348" customWidth="1"/>
    <col min="11" max="16384" width="9.140625" style="348"/>
  </cols>
  <sheetData>
    <row r="1" spans="1:9" x14ac:dyDescent="0.4">
      <c r="A1" s="345"/>
      <c r="B1" s="345"/>
      <c r="C1" s="346"/>
      <c r="D1" s="345"/>
      <c r="E1" s="346"/>
      <c r="F1" s="347" t="s">
        <v>212</v>
      </c>
      <c r="G1" s="347"/>
    </row>
    <row r="2" spans="1:9" ht="96.75" customHeight="1" x14ac:dyDescent="0.4">
      <c r="A2" s="414" t="s">
        <v>213</v>
      </c>
      <c r="B2" s="414"/>
      <c r="C2" s="414"/>
      <c r="D2" s="414"/>
      <c r="E2" s="414"/>
      <c r="F2" s="414"/>
      <c r="G2" s="349"/>
    </row>
    <row r="3" spans="1:9" ht="128.25" customHeight="1" x14ac:dyDescent="0.4">
      <c r="A3" s="350" t="s">
        <v>214</v>
      </c>
      <c r="B3" s="415" t="s">
        <v>247</v>
      </c>
      <c r="C3" s="415"/>
      <c r="D3" s="415"/>
      <c r="E3" s="415"/>
      <c r="F3" s="415"/>
      <c r="G3" s="351"/>
    </row>
    <row r="4" spans="1:9" ht="44.25" customHeight="1" x14ac:dyDescent="0.4">
      <c r="A4" s="352" t="s">
        <v>215</v>
      </c>
      <c r="B4" s="415" t="s">
        <v>248</v>
      </c>
      <c r="C4" s="415"/>
      <c r="D4" s="415"/>
      <c r="E4" s="415"/>
      <c r="F4" s="415"/>
      <c r="G4" s="351"/>
    </row>
    <row r="5" spans="1:9" x14ac:dyDescent="0.4">
      <c r="A5" s="353"/>
      <c r="B5" s="353"/>
      <c r="C5" s="354"/>
      <c r="D5" s="353"/>
      <c r="E5" s="354"/>
      <c r="F5" s="353"/>
      <c r="G5" s="353"/>
    </row>
    <row r="6" spans="1:9" x14ac:dyDescent="0.4">
      <c r="A6" s="355"/>
      <c r="B6" s="355"/>
      <c r="C6" s="356"/>
      <c r="D6" s="355"/>
      <c r="E6" s="356"/>
      <c r="F6" s="357" t="s">
        <v>216</v>
      </c>
      <c r="G6" s="358"/>
    </row>
    <row r="7" spans="1:9" ht="196.5" customHeight="1" x14ac:dyDescent="0.4">
      <c r="A7" s="359" t="s">
        <v>217</v>
      </c>
      <c r="B7" s="359" t="s">
        <v>218</v>
      </c>
      <c r="C7" s="359" t="s">
        <v>219</v>
      </c>
      <c r="D7" s="359" t="s">
        <v>220</v>
      </c>
      <c r="E7" s="359" t="s">
        <v>221</v>
      </c>
      <c r="F7" s="359" t="s">
        <v>222</v>
      </c>
      <c r="G7" s="360"/>
    </row>
    <row r="8" spans="1:9" ht="75" hidden="1" customHeight="1" x14ac:dyDescent="0.4">
      <c r="A8" s="361" t="s">
        <v>223</v>
      </c>
      <c r="B8" s="359"/>
      <c r="C8" s="359"/>
      <c r="D8" s="359"/>
      <c r="E8" s="359"/>
      <c r="F8" s="359"/>
      <c r="G8" s="360"/>
    </row>
    <row r="9" spans="1:9" ht="33" hidden="1" customHeight="1" x14ac:dyDescent="0.4">
      <c r="A9" s="362" t="s">
        <v>124</v>
      </c>
      <c r="B9" s="363"/>
      <c r="C9" s="364"/>
      <c r="D9" s="365"/>
      <c r="E9" s="366">
        <v>1</v>
      </c>
      <c r="F9" s="365">
        <f>D9</f>
        <v>0</v>
      </c>
      <c r="G9" s="367"/>
      <c r="H9" s="368"/>
    </row>
    <row r="10" spans="1:9" ht="34.5" hidden="1" customHeight="1" x14ac:dyDescent="0.4">
      <c r="A10" s="362" t="s">
        <v>126</v>
      </c>
      <c r="B10" s="363"/>
      <c r="C10" s="364"/>
      <c r="D10" s="365"/>
      <c r="E10" s="366">
        <v>1</v>
      </c>
      <c r="F10" s="365">
        <f>D10</f>
        <v>0</v>
      </c>
      <c r="G10" s="367"/>
      <c r="H10" s="368"/>
    </row>
    <row r="11" spans="1:9" ht="63" customHeight="1" x14ac:dyDescent="0.4">
      <c r="A11" s="369" t="s">
        <v>224</v>
      </c>
      <c r="B11" s="363">
        <f>('НЦС К-500'!Q28+'НЦС К-400'!Q26+Благоустройство!N12)*0.8</f>
        <v>7412688</v>
      </c>
      <c r="C11" s="366"/>
      <c r="D11" s="363">
        <f>B11</f>
        <v>7412688</v>
      </c>
      <c r="E11" s="366">
        <v>1</v>
      </c>
      <c r="F11" s="370">
        <f t="shared" ref="F11" si="0">D11*E11</f>
        <v>7412688</v>
      </c>
      <c r="G11" s="367"/>
      <c r="H11" s="368"/>
    </row>
    <row r="12" spans="1:9" ht="53.25" customHeight="1" x14ac:dyDescent="0.4">
      <c r="A12" s="369" t="s">
        <v>225</v>
      </c>
      <c r="B12" s="363">
        <f>('НЦС К-500'!Q28+'НЦС К-400'!Q26+Благоустройство!N12)*0.2</f>
        <v>1853172</v>
      </c>
      <c r="C12" s="366"/>
      <c r="D12" s="363">
        <f>B12</f>
        <v>1853172</v>
      </c>
      <c r="E12" s="366">
        <v>1</v>
      </c>
      <c r="F12" s="370">
        <f>D12*E12</f>
        <v>1853172</v>
      </c>
      <c r="G12" s="367"/>
      <c r="H12" s="368"/>
    </row>
    <row r="13" spans="1:9" x14ac:dyDescent="0.4">
      <c r="A13" s="369" t="s">
        <v>226</v>
      </c>
      <c r="B13" s="363">
        <f>(B10+B11)*0.0265</f>
        <v>196436.23</v>
      </c>
      <c r="C13" s="366"/>
      <c r="D13" s="363">
        <f>(D10+D11)*2.65%</f>
        <v>196436.23</v>
      </c>
      <c r="E13" s="366">
        <v>1</v>
      </c>
      <c r="F13" s="370">
        <f>(F10+F11)*2.65%</f>
        <v>196436.23</v>
      </c>
      <c r="G13" s="367"/>
      <c r="H13" s="368"/>
    </row>
    <row r="14" spans="1:9" ht="59.25" customHeight="1" x14ac:dyDescent="0.4">
      <c r="A14" s="371" t="s">
        <v>227</v>
      </c>
      <c r="B14" s="363"/>
      <c r="C14" s="372"/>
      <c r="D14" s="370"/>
      <c r="E14" s="372"/>
      <c r="F14" s="370"/>
      <c r="G14" s="367"/>
      <c r="H14" s="368"/>
      <c r="I14" s="373"/>
    </row>
    <row r="15" spans="1:9" hidden="1" x14ac:dyDescent="0.4">
      <c r="A15" s="374" t="s">
        <v>228</v>
      </c>
      <c r="B15" s="363"/>
      <c r="C15" s="375">
        <f>[26]УВВ!D27</f>
        <v>1.3837999999999999</v>
      </c>
      <c r="D15" s="363">
        <f>B15*C15</f>
        <v>0</v>
      </c>
      <c r="E15" s="372">
        <v>1</v>
      </c>
      <c r="F15" s="370">
        <f>D15*E15</f>
        <v>0</v>
      </c>
      <c r="G15" s="367"/>
      <c r="H15" s="376"/>
    </row>
    <row r="16" spans="1:9" ht="52.5" x14ac:dyDescent="0.4">
      <c r="A16" s="374" t="s">
        <v>249</v>
      </c>
      <c r="B16" s="363">
        <f>'Труба Д500'!C20</f>
        <v>3172420</v>
      </c>
      <c r="C16" s="375">
        <f>'Труба Д500'!D20</f>
        <v>1.3065</v>
      </c>
      <c r="D16" s="370">
        <f>B16*C16</f>
        <v>4144766.73</v>
      </c>
      <c r="E16" s="372">
        <v>1</v>
      </c>
      <c r="F16" s="370">
        <f>D16*E16</f>
        <v>4144766.73</v>
      </c>
      <c r="G16" s="367"/>
      <c r="H16" s="376" t="s">
        <v>251</v>
      </c>
    </row>
    <row r="17" spans="1:12" ht="52.5" x14ac:dyDescent="0.4">
      <c r="A17" s="374" t="s">
        <v>250</v>
      </c>
      <c r="B17" s="363">
        <f>'Труба Д400'!C20</f>
        <v>5290700</v>
      </c>
      <c r="C17" s="375">
        <f>'Труба Д400'!D20</f>
        <v>1.4843</v>
      </c>
      <c r="D17" s="370">
        <f>B17*C17</f>
        <v>7852986.0099999998</v>
      </c>
      <c r="E17" s="372">
        <v>1</v>
      </c>
      <c r="F17" s="370">
        <f>D17*E17</f>
        <v>7852986.0099999998</v>
      </c>
      <c r="G17" s="401"/>
      <c r="H17" s="376"/>
    </row>
    <row r="18" spans="1:12" hidden="1" x14ac:dyDescent="0.4">
      <c r="A18" s="377" t="s">
        <v>229</v>
      </c>
      <c r="B18" s="378"/>
      <c r="C18" s="375"/>
      <c r="D18" s="379"/>
      <c r="E18" s="372"/>
      <c r="F18" s="370"/>
      <c r="G18" s="401"/>
      <c r="H18" s="368"/>
    </row>
    <row r="19" spans="1:12" ht="55.5" hidden="1" customHeight="1" x14ac:dyDescent="0.4">
      <c r="A19" s="374" t="s">
        <v>230</v>
      </c>
      <c r="B19" s="378"/>
      <c r="C19" s="375"/>
      <c r="D19" s="379"/>
      <c r="E19" s="372">
        <v>1</v>
      </c>
      <c r="F19" s="370"/>
      <c r="G19" s="401"/>
      <c r="H19" s="368"/>
    </row>
    <row r="20" spans="1:12" hidden="1" x14ac:dyDescent="0.4">
      <c r="A20" s="374"/>
      <c r="B20" s="378"/>
      <c r="C20" s="375"/>
      <c r="D20" s="379">
        <f>B20*C20</f>
        <v>0</v>
      </c>
      <c r="E20" s="372">
        <v>1</v>
      </c>
      <c r="F20" s="370">
        <f>D20</f>
        <v>0</v>
      </c>
      <c r="G20" s="401"/>
      <c r="H20" s="368"/>
    </row>
    <row r="21" spans="1:12" hidden="1" x14ac:dyDescent="0.4">
      <c r="A21" s="371" t="s">
        <v>231</v>
      </c>
      <c r="B21" s="378"/>
      <c r="C21" s="375"/>
      <c r="D21" s="379"/>
      <c r="E21" s="372"/>
      <c r="F21" s="370"/>
      <c r="G21" s="401"/>
      <c r="H21" s="368"/>
    </row>
    <row r="22" spans="1:12" ht="67.5" hidden="1" customHeight="1" x14ac:dyDescent="0.4">
      <c r="A22" s="374" t="s">
        <v>232</v>
      </c>
      <c r="B22" s="363"/>
      <c r="C22" s="375"/>
      <c r="D22" s="370">
        <f>B22*C22</f>
        <v>0</v>
      </c>
      <c r="E22" s="372">
        <v>1</v>
      </c>
      <c r="F22" s="370">
        <f>D22</f>
        <v>0</v>
      </c>
      <c r="G22" s="401"/>
      <c r="H22" s="368"/>
    </row>
    <row r="23" spans="1:12" ht="58.5" hidden="1" customHeight="1" x14ac:dyDescent="0.4">
      <c r="A23" s="371" t="s">
        <v>233</v>
      </c>
      <c r="B23" s="363"/>
      <c r="C23" s="375"/>
      <c r="D23" s="370">
        <f>B23*C23</f>
        <v>0</v>
      </c>
      <c r="E23" s="372">
        <v>1</v>
      </c>
      <c r="F23" s="370">
        <f>D23</f>
        <v>0</v>
      </c>
      <c r="G23" s="401"/>
      <c r="H23" s="368"/>
      <c r="I23" s="380"/>
      <c r="J23" s="380"/>
      <c r="K23" s="380"/>
      <c r="L23" s="380"/>
    </row>
    <row r="24" spans="1:12" ht="52.5" x14ac:dyDescent="0.4">
      <c r="A24" s="371" t="s">
        <v>234</v>
      </c>
      <c r="B24" s="363">
        <f>'НЦС К-500'!P28+'НЦС К-400'!P26+Благоустройство!M12</f>
        <v>229526670</v>
      </c>
      <c r="C24" s="366">
        <v>1</v>
      </c>
      <c r="D24" s="370">
        <f>B24</f>
        <v>229526670</v>
      </c>
      <c r="E24" s="372">
        <v>1</v>
      </c>
      <c r="F24" s="370">
        <f>D24*E24</f>
        <v>229526670</v>
      </c>
      <c r="G24" s="402" t="s">
        <v>235</v>
      </c>
      <c r="H24" s="381" t="s">
        <v>236</v>
      </c>
      <c r="I24" s="380"/>
      <c r="J24" s="380"/>
      <c r="K24" s="380"/>
      <c r="L24" s="380"/>
    </row>
    <row r="25" spans="1:12" x14ac:dyDescent="0.4">
      <c r="A25" s="382" t="s">
        <v>237</v>
      </c>
      <c r="B25" s="363">
        <f>SUM(B9:B24)</f>
        <v>247452086.22999999</v>
      </c>
      <c r="C25" s="372"/>
      <c r="D25" s="370">
        <f>SUM(D9:D24)</f>
        <v>250986718.97</v>
      </c>
      <c r="E25" s="372"/>
      <c r="F25" s="370">
        <f>SUM(F9:F24)</f>
        <v>250986718.97</v>
      </c>
      <c r="G25" s="403">
        <f>H25-482987.58</f>
        <v>250623813.12</v>
      </c>
      <c r="H25" s="383">
        <v>251106800.69999999</v>
      </c>
      <c r="I25" s="384"/>
      <c r="J25" s="384"/>
      <c r="K25" s="380"/>
      <c r="L25" s="380"/>
    </row>
    <row r="26" spans="1:12" hidden="1" x14ac:dyDescent="0.4">
      <c r="A26" s="385" t="s">
        <v>238</v>
      </c>
      <c r="B26" s="363"/>
      <c r="C26" s="372"/>
      <c r="D26" s="370">
        <v>0</v>
      </c>
      <c r="E26" s="372"/>
      <c r="F26" s="370">
        <v>0</v>
      </c>
      <c r="G26" s="401"/>
      <c r="H26" s="380"/>
      <c r="I26" s="380"/>
      <c r="J26" s="380"/>
      <c r="K26" s="380"/>
      <c r="L26" s="380"/>
    </row>
    <row r="27" spans="1:12" x14ac:dyDescent="0.4">
      <c r="A27" s="382" t="s">
        <v>239</v>
      </c>
      <c r="B27" s="363">
        <f>B25*20%</f>
        <v>49490417.25</v>
      </c>
      <c r="C27" s="372"/>
      <c r="D27" s="370">
        <f>D25*20%</f>
        <v>50197343.789999999</v>
      </c>
      <c r="E27" s="372"/>
      <c r="F27" s="370">
        <f>F25*20%</f>
        <v>50197343.789999999</v>
      </c>
      <c r="G27" s="404">
        <f>G25-F25</f>
        <v>-362905.85</v>
      </c>
      <c r="H27" s="405">
        <f>H25-F25</f>
        <v>120081.73</v>
      </c>
      <c r="I27" s="386"/>
      <c r="J27" s="380"/>
      <c r="K27" s="380"/>
      <c r="L27" s="380"/>
    </row>
    <row r="28" spans="1:12" x14ac:dyDescent="0.4">
      <c r="A28" s="385" t="s">
        <v>240</v>
      </c>
      <c r="B28" s="363">
        <f>B25+B27</f>
        <v>296942503.48000002</v>
      </c>
      <c r="C28" s="372"/>
      <c r="D28" s="370">
        <f>D25+D27</f>
        <v>301184062.75999999</v>
      </c>
      <c r="E28" s="372"/>
      <c r="F28" s="387">
        <f>F25+F27</f>
        <v>301184062.75999999</v>
      </c>
      <c r="G28" s="403"/>
      <c r="H28" s="380"/>
      <c r="I28" s="388"/>
      <c r="J28" s="380"/>
      <c r="K28" s="380"/>
      <c r="L28" s="380"/>
    </row>
    <row r="29" spans="1:12" s="390" customFormat="1" x14ac:dyDescent="0.4">
      <c r="A29" s="410"/>
      <c r="B29" s="410"/>
      <c r="C29" s="410"/>
      <c r="D29" s="410"/>
      <c r="E29" s="410"/>
      <c r="F29" s="410"/>
      <c r="G29" s="389"/>
    </row>
    <row r="30" spans="1:12" s="390" customFormat="1" ht="72" customHeight="1" x14ac:dyDescent="0.4">
      <c r="A30" s="410" t="s">
        <v>252</v>
      </c>
      <c r="B30" s="410"/>
      <c r="C30" s="410"/>
      <c r="D30" s="410"/>
      <c r="E30" s="410"/>
      <c r="F30" s="410"/>
      <c r="G30" s="389"/>
      <c r="H30" s="391"/>
    </row>
    <row r="31" spans="1:12" s="390" customFormat="1" ht="59.25" customHeight="1" x14ac:dyDescent="0.4">
      <c r="A31" s="410" t="s">
        <v>253</v>
      </c>
      <c r="B31" s="410"/>
      <c r="C31" s="410"/>
      <c r="D31" s="410"/>
      <c r="E31" s="410"/>
      <c r="F31" s="410"/>
      <c r="G31" s="389"/>
      <c r="H31" s="392"/>
    </row>
    <row r="32" spans="1:12" s="390" customFormat="1" ht="30.75" customHeight="1" x14ac:dyDescent="0.4">
      <c r="A32" s="410"/>
      <c r="B32" s="410"/>
      <c r="C32" s="410"/>
      <c r="D32" s="410"/>
      <c r="E32" s="410"/>
      <c r="F32" s="410"/>
      <c r="G32" s="389"/>
      <c r="H32" s="391"/>
    </row>
    <row r="33" spans="1:8" x14ac:dyDescent="0.4">
      <c r="A33" s="411" t="s">
        <v>241</v>
      </c>
      <c r="B33" s="411"/>
      <c r="C33" s="411"/>
      <c r="D33" s="393"/>
      <c r="E33" s="394"/>
      <c r="F33" s="395"/>
      <c r="G33" s="395"/>
      <c r="H33" s="373"/>
    </row>
    <row r="34" spans="1:8" x14ac:dyDescent="0.4">
      <c r="A34" s="396"/>
      <c r="B34" s="396"/>
      <c r="C34" s="397"/>
      <c r="D34" s="396"/>
      <c r="E34" s="397"/>
      <c r="F34" s="396"/>
      <c r="G34" s="396"/>
    </row>
    <row r="35" spans="1:8" x14ac:dyDescent="0.4">
      <c r="A35" s="396"/>
      <c r="B35" s="396"/>
      <c r="C35" s="397"/>
      <c r="D35" s="396"/>
      <c r="E35" s="397"/>
      <c r="F35" s="396"/>
      <c r="G35" s="396"/>
    </row>
    <row r="36" spans="1:8" x14ac:dyDescent="0.4">
      <c r="A36" s="396"/>
      <c r="B36" s="396"/>
      <c r="C36" s="397"/>
      <c r="D36" s="396"/>
      <c r="E36" s="397"/>
      <c r="F36" s="396"/>
      <c r="G36" s="396"/>
    </row>
    <row r="37" spans="1:8" x14ac:dyDescent="0.4">
      <c r="A37" s="396"/>
      <c r="B37" s="396"/>
      <c r="C37" s="397"/>
      <c r="D37" s="396"/>
      <c r="E37" s="397"/>
      <c r="F37" s="396"/>
      <c r="G37" s="396"/>
    </row>
    <row r="38" spans="1:8" ht="65.25" customHeight="1" x14ac:dyDescent="0.4">
      <c r="A38" s="412" t="s">
        <v>242</v>
      </c>
      <c r="B38" s="413"/>
      <c r="D38" s="399"/>
      <c r="F38" s="400" t="s">
        <v>243</v>
      </c>
      <c r="G38" s="400"/>
    </row>
  </sheetData>
  <mergeCells count="9">
    <mergeCell ref="A32:F32"/>
    <mergeCell ref="A33:C33"/>
    <mergeCell ref="A38:B38"/>
    <mergeCell ref="A2:F2"/>
    <mergeCell ref="B3:F3"/>
    <mergeCell ref="B4:F4"/>
    <mergeCell ref="A29:F29"/>
    <mergeCell ref="A30:F30"/>
    <mergeCell ref="A31:F31"/>
  </mergeCells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36"/>
  <sheetViews>
    <sheetView view="pageBreakPreview" topLeftCell="A5" zoomScale="85" zoomScaleNormal="100" zoomScaleSheetLayoutView="85" workbookViewId="0">
      <selection activeCell="K21" sqref="K21"/>
    </sheetView>
  </sheetViews>
  <sheetFormatPr defaultRowHeight="26.25" x14ac:dyDescent="0.4"/>
  <cols>
    <col min="1" max="1" width="3.28515625" customWidth="1"/>
    <col min="2" max="2" width="37.5" customWidth="1"/>
    <col min="3" max="8" width="8.92578125" customWidth="1"/>
    <col min="257" max="257" width="3.28515625" customWidth="1"/>
    <col min="258" max="258" width="35.0703125" customWidth="1"/>
    <col min="259" max="264" width="8.92578125" customWidth="1"/>
    <col min="513" max="513" width="3.28515625" customWidth="1"/>
    <col min="514" max="514" width="35.0703125" customWidth="1"/>
    <col min="515" max="520" width="8.92578125" customWidth="1"/>
    <col min="769" max="769" width="3.28515625" customWidth="1"/>
    <col min="770" max="770" width="35.0703125" customWidth="1"/>
    <col min="771" max="776" width="8.92578125" customWidth="1"/>
    <col min="1025" max="1025" width="3.28515625" customWidth="1"/>
    <col min="1026" max="1026" width="35.0703125" customWidth="1"/>
    <col min="1027" max="1032" width="8.92578125" customWidth="1"/>
    <col min="1281" max="1281" width="3.28515625" customWidth="1"/>
    <col min="1282" max="1282" width="35.0703125" customWidth="1"/>
    <col min="1283" max="1288" width="8.92578125" customWidth="1"/>
    <col min="1537" max="1537" width="3.28515625" customWidth="1"/>
    <col min="1538" max="1538" width="35.0703125" customWidth="1"/>
    <col min="1539" max="1544" width="8.92578125" customWidth="1"/>
    <col min="1793" max="1793" width="3.28515625" customWidth="1"/>
    <col min="1794" max="1794" width="35.0703125" customWidth="1"/>
    <col min="1795" max="1800" width="8.92578125" customWidth="1"/>
    <col min="2049" max="2049" width="3.28515625" customWidth="1"/>
    <col min="2050" max="2050" width="35.0703125" customWidth="1"/>
    <col min="2051" max="2056" width="8.92578125" customWidth="1"/>
    <col min="2305" max="2305" width="3.28515625" customWidth="1"/>
    <col min="2306" max="2306" width="35.0703125" customWidth="1"/>
    <col min="2307" max="2312" width="8.92578125" customWidth="1"/>
    <col min="2561" max="2561" width="3.28515625" customWidth="1"/>
    <col min="2562" max="2562" width="35.0703125" customWidth="1"/>
    <col min="2563" max="2568" width="8.92578125" customWidth="1"/>
    <col min="2817" max="2817" width="3.28515625" customWidth="1"/>
    <col min="2818" max="2818" width="35.0703125" customWidth="1"/>
    <col min="2819" max="2824" width="8.92578125" customWidth="1"/>
    <col min="3073" max="3073" width="3.28515625" customWidth="1"/>
    <col min="3074" max="3074" width="35.0703125" customWidth="1"/>
    <col min="3075" max="3080" width="8.92578125" customWidth="1"/>
    <col min="3329" max="3329" width="3.28515625" customWidth="1"/>
    <col min="3330" max="3330" width="35.0703125" customWidth="1"/>
    <col min="3331" max="3336" width="8.92578125" customWidth="1"/>
    <col min="3585" max="3585" width="3.28515625" customWidth="1"/>
    <col min="3586" max="3586" width="35.0703125" customWidth="1"/>
    <col min="3587" max="3592" width="8.92578125" customWidth="1"/>
    <col min="3841" max="3841" width="3.28515625" customWidth="1"/>
    <col min="3842" max="3842" width="35.0703125" customWidth="1"/>
    <col min="3843" max="3848" width="8.92578125" customWidth="1"/>
    <col min="4097" max="4097" width="3.28515625" customWidth="1"/>
    <col min="4098" max="4098" width="35.0703125" customWidth="1"/>
    <col min="4099" max="4104" width="8.92578125" customWidth="1"/>
    <col min="4353" max="4353" width="3.28515625" customWidth="1"/>
    <col min="4354" max="4354" width="35.0703125" customWidth="1"/>
    <col min="4355" max="4360" width="8.92578125" customWidth="1"/>
    <col min="4609" max="4609" width="3.28515625" customWidth="1"/>
    <col min="4610" max="4610" width="35.0703125" customWidth="1"/>
    <col min="4611" max="4616" width="8.92578125" customWidth="1"/>
    <col min="4865" max="4865" width="3.28515625" customWidth="1"/>
    <col min="4866" max="4866" width="35.0703125" customWidth="1"/>
    <col min="4867" max="4872" width="8.92578125" customWidth="1"/>
    <col min="5121" max="5121" width="3.28515625" customWidth="1"/>
    <col min="5122" max="5122" width="35.0703125" customWidth="1"/>
    <col min="5123" max="5128" width="8.92578125" customWidth="1"/>
    <col min="5377" max="5377" width="3.28515625" customWidth="1"/>
    <col min="5378" max="5378" width="35.0703125" customWidth="1"/>
    <col min="5379" max="5384" width="8.92578125" customWidth="1"/>
    <col min="5633" max="5633" width="3.28515625" customWidth="1"/>
    <col min="5634" max="5634" width="35.0703125" customWidth="1"/>
    <col min="5635" max="5640" width="8.92578125" customWidth="1"/>
    <col min="5889" max="5889" width="3.28515625" customWidth="1"/>
    <col min="5890" max="5890" width="35.0703125" customWidth="1"/>
    <col min="5891" max="5896" width="8.92578125" customWidth="1"/>
    <col min="6145" max="6145" width="3.28515625" customWidth="1"/>
    <col min="6146" max="6146" width="35.0703125" customWidth="1"/>
    <col min="6147" max="6152" width="8.92578125" customWidth="1"/>
    <col min="6401" max="6401" width="3.28515625" customWidth="1"/>
    <col min="6402" max="6402" width="35.0703125" customWidth="1"/>
    <col min="6403" max="6408" width="8.92578125" customWidth="1"/>
    <col min="6657" max="6657" width="3.28515625" customWidth="1"/>
    <col min="6658" max="6658" width="35.0703125" customWidth="1"/>
    <col min="6659" max="6664" width="8.92578125" customWidth="1"/>
    <col min="6913" max="6913" width="3.28515625" customWidth="1"/>
    <col min="6914" max="6914" width="35.0703125" customWidth="1"/>
    <col min="6915" max="6920" width="8.92578125" customWidth="1"/>
    <col min="7169" max="7169" width="3.28515625" customWidth="1"/>
    <col min="7170" max="7170" width="35.0703125" customWidth="1"/>
    <col min="7171" max="7176" width="8.92578125" customWidth="1"/>
    <col min="7425" max="7425" width="3.28515625" customWidth="1"/>
    <col min="7426" max="7426" width="35.0703125" customWidth="1"/>
    <col min="7427" max="7432" width="8.92578125" customWidth="1"/>
    <col min="7681" max="7681" width="3.28515625" customWidth="1"/>
    <col min="7682" max="7682" width="35.0703125" customWidth="1"/>
    <col min="7683" max="7688" width="8.92578125" customWidth="1"/>
    <col min="7937" max="7937" width="3.28515625" customWidth="1"/>
    <col min="7938" max="7938" width="35.0703125" customWidth="1"/>
    <col min="7939" max="7944" width="8.92578125" customWidth="1"/>
    <col min="8193" max="8193" width="3.28515625" customWidth="1"/>
    <col min="8194" max="8194" width="35.0703125" customWidth="1"/>
    <col min="8195" max="8200" width="8.92578125" customWidth="1"/>
    <col min="8449" max="8449" width="3.28515625" customWidth="1"/>
    <col min="8450" max="8450" width="35.0703125" customWidth="1"/>
    <col min="8451" max="8456" width="8.92578125" customWidth="1"/>
    <col min="8705" max="8705" width="3.28515625" customWidth="1"/>
    <col min="8706" max="8706" width="35.0703125" customWidth="1"/>
    <col min="8707" max="8712" width="8.92578125" customWidth="1"/>
    <col min="8961" max="8961" width="3.28515625" customWidth="1"/>
    <col min="8962" max="8962" width="35.0703125" customWidth="1"/>
    <col min="8963" max="8968" width="8.92578125" customWidth="1"/>
    <col min="9217" max="9217" width="3.28515625" customWidth="1"/>
    <col min="9218" max="9218" width="35.0703125" customWidth="1"/>
    <col min="9219" max="9224" width="8.92578125" customWidth="1"/>
    <col min="9473" max="9473" width="3.28515625" customWidth="1"/>
    <col min="9474" max="9474" width="35.0703125" customWidth="1"/>
    <col min="9475" max="9480" width="8.92578125" customWidth="1"/>
    <col min="9729" max="9729" width="3.28515625" customWidth="1"/>
    <col min="9730" max="9730" width="35.0703125" customWidth="1"/>
    <col min="9731" max="9736" width="8.92578125" customWidth="1"/>
    <col min="9985" max="9985" width="3.28515625" customWidth="1"/>
    <col min="9986" max="9986" width="35.0703125" customWidth="1"/>
    <col min="9987" max="9992" width="8.92578125" customWidth="1"/>
    <col min="10241" max="10241" width="3.28515625" customWidth="1"/>
    <col min="10242" max="10242" width="35.0703125" customWidth="1"/>
    <col min="10243" max="10248" width="8.92578125" customWidth="1"/>
    <col min="10497" max="10497" width="3.28515625" customWidth="1"/>
    <col min="10498" max="10498" width="35.0703125" customWidth="1"/>
    <col min="10499" max="10504" width="8.92578125" customWidth="1"/>
    <col min="10753" max="10753" width="3.28515625" customWidth="1"/>
    <col min="10754" max="10754" width="35.0703125" customWidth="1"/>
    <col min="10755" max="10760" width="8.92578125" customWidth="1"/>
    <col min="11009" max="11009" width="3.28515625" customWidth="1"/>
    <col min="11010" max="11010" width="35.0703125" customWidth="1"/>
    <col min="11011" max="11016" width="8.92578125" customWidth="1"/>
    <col min="11265" max="11265" width="3.28515625" customWidth="1"/>
    <col min="11266" max="11266" width="35.0703125" customWidth="1"/>
    <col min="11267" max="11272" width="8.92578125" customWidth="1"/>
    <col min="11521" max="11521" width="3.28515625" customWidth="1"/>
    <col min="11522" max="11522" width="35.0703125" customWidth="1"/>
    <col min="11523" max="11528" width="8.92578125" customWidth="1"/>
    <col min="11777" max="11777" width="3.28515625" customWidth="1"/>
    <col min="11778" max="11778" width="35.0703125" customWidth="1"/>
    <col min="11779" max="11784" width="8.92578125" customWidth="1"/>
    <col min="12033" max="12033" width="3.28515625" customWidth="1"/>
    <col min="12034" max="12034" width="35.0703125" customWidth="1"/>
    <col min="12035" max="12040" width="8.92578125" customWidth="1"/>
    <col min="12289" max="12289" width="3.28515625" customWidth="1"/>
    <col min="12290" max="12290" width="35.0703125" customWidth="1"/>
    <col min="12291" max="12296" width="8.92578125" customWidth="1"/>
    <col min="12545" max="12545" width="3.28515625" customWidth="1"/>
    <col min="12546" max="12546" width="35.0703125" customWidth="1"/>
    <col min="12547" max="12552" width="8.92578125" customWidth="1"/>
    <col min="12801" max="12801" width="3.28515625" customWidth="1"/>
    <col min="12802" max="12802" width="35.0703125" customWidth="1"/>
    <col min="12803" max="12808" width="8.92578125" customWidth="1"/>
    <col min="13057" max="13057" width="3.28515625" customWidth="1"/>
    <col min="13058" max="13058" width="35.0703125" customWidth="1"/>
    <col min="13059" max="13064" width="8.92578125" customWidth="1"/>
    <col min="13313" max="13313" width="3.28515625" customWidth="1"/>
    <col min="13314" max="13314" width="35.0703125" customWidth="1"/>
    <col min="13315" max="13320" width="8.92578125" customWidth="1"/>
    <col min="13569" max="13569" width="3.28515625" customWidth="1"/>
    <col min="13570" max="13570" width="35.0703125" customWidth="1"/>
    <col min="13571" max="13576" width="8.92578125" customWidth="1"/>
    <col min="13825" max="13825" width="3.28515625" customWidth="1"/>
    <col min="13826" max="13826" width="35.0703125" customWidth="1"/>
    <col min="13827" max="13832" width="8.92578125" customWidth="1"/>
    <col min="14081" max="14081" width="3.28515625" customWidth="1"/>
    <col min="14082" max="14082" width="35.0703125" customWidth="1"/>
    <col min="14083" max="14088" width="8.92578125" customWidth="1"/>
    <col min="14337" max="14337" width="3.28515625" customWidth="1"/>
    <col min="14338" max="14338" width="35.0703125" customWidth="1"/>
    <col min="14339" max="14344" width="8.92578125" customWidth="1"/>
    <col min="14593" max="14593" width="3.28515625" customWidth="1"/>
    <col min="14594" max="14594" width="35.0703125" customWidth="1"/>
    <col min="14595" max="14600" width="8.92578125" customWidth="1"/>
    <col min="14849" max="14849" width="3.28515625" customWidth="1"/>
    <col min="14850" max="14850" width="35.0703125" customWidth="1"/>
    <col min="14851" max="14856" width="8.92578125" customWidth="1"/>
    <col min="15105" max="15105" width="3.28515625" customWidth="1"/>
    <col min="15106" max="15106" width="35.0703125" customWidth="1"/>
    <col min="15107" max="15112" width="8.92578125" customWidth="1"/>
    <col min="15361" max="15361" width="3.28515625" customWidth="1"/>
    <col min="15362" max="15362" width="35.0703125" customWidth="1"/>
    <col min="15363" max="15368" width="8.92578125" customWidth="1"/>
    <col min="15617" max="15617" width="3.28515625" customWidth="1"/>
    <col min="15618" max="15618" width="35.0703125" customWidth="1"/>
    <col min="15619" max="15624" width="8.92578125" customWidth="1"/>
    <col min="15873" max="15873" width="3.28515625" customWidth="1"/>
    <col min="15874" max="15874" width="35.0703125" customWidth="1"/>
    <col min="15875" max="15880" width="8.92578125" customWidth="1"/>
    <col min="16129" max="16129" width="3.28515625" customWidth="1"/>
    <col min="16130" max="16130" width="35.0703125" customWidth="1"/>
    <col min="16131" max="16136" width="8.92578125" customWidth="1"/>
  </cols>
  <sheetData>
    <row r="1" spans="1:8" ht="24.95" customHeight="1" x14ac:dyDescent="0.4">
      <c r="A1" s="129"/>
      <c r="B1" s="21"/>
      <c r="C1" s="21"/>
      <c r="D1" s="21"/>
      <c r="E1" s="21"/>
      <c r="F1" s="522" t="s">
        <v>62</v>
      </c>
      <c r="G1" s="522"/>
      <c r="H1" s="522"/>
    </row>
    <row r="2" spans="1:8" ht="24.95" customHeight="1" x14ac:dyDescent="0.4">
      <c r="A2" s="21"/>
      <c r="B2" s="21"/>
      <c r="C2" s="21"/>
      <c r="D2" s="21"/>
      <c r="E2" s="21"/>
      <c r="F2" s="21"/>
      <c r="G2" s="21"/>
      <c r="H2" s="21"/>
    </row>
    <row r="3" spans="1:8" ht="24.95" customHeight="1" x14ac:dyDescent="0.4">
      <c r="A3" s="523" t="s">
        <v>65</v>
      </c>
      <c r="B3" s="523"/>
      <c r="C3" s="523"/>
      <c r="D3" s="523"/>
      <c r="E3" s="523"/>
      <c r="F3" s="523"/>
      <c r="G3" s="523"/>
      <c r="H3" s="523"/>
    </row>
    <row r="4" spans="1:8" ht="24.95" customHeight="1" x14ac:dyDescent="0.4">
      <c r="A4" s="524" t="s">
        <v>66</v>
      </c>
      <c r="B4" s="525"/>
      <c r="C4" s="525"/>
      <c r="D4" s="525"/>
      <c r="E4" s="525"/>
      <c r="F4" s="525"/>
      <c r="G4" s="525"/>
      <c r="H4" s="525"/>
    </row>
    <row r="5" spans="1:8" ht="36" customHeight="1" x14ac:dyDescent="0.4">
      <c r="A5" s="526" t="str">
        <f>B14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B5" s="527"/>
      <c r="C5" s="527"/>
      <c r="D5" s="527"/>
      <c r="E5" s="527"/>
      <c r="F5" s="527"/>
      <c r="G5" s="527"/>
      <c r="H5" s="527"/>
    </row>
    <row r="6" spans="1:8" ht="94.5" x14ac:dyDescent="0.4">
      <c r="A6" s="217" t="s">
        <v>0</v>
      </c>
      <c r="B6" s="217" t="s">
        <v>7</v>
      </c>
      <c r="C6" s="217" t="s">
        <v>5</v>
      </c>
      <c r="D6" s="217" t="s">
        <v>50</v>
      </c>
      <c r="E6" s="217" t="s">
        <v>51</v>
      </c>
      <c r="F6" s="217" t="s">
        <v>8</v>
      </c>
      <c r="G6" s="217" t="s">
        <v>9</v>
      </c>
      <c r="H6" s="217" t="s">
        <v>10</v>
      </c>
    </row>
    <row r="7" spans="1:8" ht="15" customHeight="1" x14ac:dyDescent="0.4">
      <c r="A7" s="244">
        <v>1</v>
      </c>
      <c r="B7" s="244">
        <v>2</v>
      </c>
      <c r="C7" s="244">
        <v>3</v>
      </c>
      <c r="D7" s="244">
        <v>4</v>
      </c>
      <c r="E7" s="244">
        <v>5</v>
      </c>
      <c r="F7" s="244">
        <v>6</v>
      </c>
      <c r="G7" s="244">
        <v>7</v>
      </c>
      <c r="H7" s="244">
        <v>8</v>
      </c>
    </row>
    <row r="8" spans="1:8" ht="24.95" customHeight="1" x14ac:dyDescent="0.4">
      <c r="A8" s="528" t="s">
        <v>11</v>
      </c>
      <c r="B8" s="528"/>
      <c r="C8" s="528"/>
      <c r="D8" s="528"/>
      <c r="E8" s="528"/>
      <c r="F8" s="528"/>
      <c r="G8" s="528"/>
      <c r="H8" s="528"/>
    </row>
    <row r="9" spans="1:8" ht="29.25" customHeight="1" x14ac:dyDescent="0.4">
      <c r="A9" s="520">
        <v>1</v>
      </c>
      <c r="B9" s="521" t="s">
        <v>140</v>
      </c>
      <c r="C9" s="234" t="s">
        <v>52</v>
      </c>
      <c r="D9" s="57" t="s">
        <v>107</v>
      </c>
      <c r="E9" s="235">
        <f>102.5+80.5</f>
        <v>183</v>
      </c>
      <c r="F9" s="236">
        <f>1684.6*1.015</f>
        <v>1709.87</v>
      </c>
      <c r="G9" s="237" t="s">
        <v>108</v>
      </c>
      <c r="H9" s="238">
        <f>F9/E9</f>
        <v>9.34</v>
      </c>
    </row>
    <row r="10" spans="1:8" ht="33.75" customHeight="1" x14ac:dyDescent="0.4">
      <c r="A10" s="520"/>
      <c r="B10" s="521"/>
      <c r="C10" s="239" t="s">
        <v>63</v>
      </c>
      <c r="D10" s="57" t="str">
        <f>D9</f>
        <v>УВВ</v>
      </c>
      <c r="E10" s="235">
        <f>E9</f>
        <v>183</v>
      </c>
      <c r="F10" s="236">
        <f>84.9*4.761</f>
        <v>404.21</v>
      </c>
      <c r="G10" s="237" t="s">
        <v>109</v>
      </c>
      <c r="H10" s="238">
        <f>F10/E10</f>
        <v>2.21</v>
      </c>
    </row>
    <row r="11" spans="1:8" ht="39.75" customHeight="1" x14ac:dyDescent="0.4">
      <c r="A11" s="520"/>
      <c r="B11" s="521"/>
      <c r="C11" s="239" t="s">
        <v>55</v>
      </c>
      <c r="D11" s="57" t="str">
        <f>D9</f>
        <v>УВВ</v>
      </c>
      <c r="E11" s="235">
        <f>E9</f>
        <v>183</v>
      </c>
      <c r="F11" s="236">
        <f>F10*0.0265</f>
        <v>10.71</v>
      </c>
      <c r="G11" s="237" t="str">
        <f>G10</f>
        <v>2кв. 2022</v>
      </c>
      <c r="H11" s="238">
        <f>F11/E11</f>
        <v>0.06</v>
      </c>
    </row>
    <row r="12" spans="1:8" ht="24.95" customHeight="1" x14ac:dyDescent="0.4">
      <c r="A12" s="528" t="s">
        <v>53</v>
      </c>
      <c r="B12" s="528"/>
      <c r="C12" s="528"/>
      <c r="D12" s="528"/>
      <c r="E12" s="528"/>
      <c r="F12" s="528"/>
      <c r="G12" s="528"/>
      <c r="H12" s="528"/>
    </row>
    <row r="13" spans="1:8" ht="94.5" x14ac:dyDescent="0.4">
      <c r="A13" s="217" t="s">
        <v>0</v>
      </c>
      <c r="B13" s="217" t="s">
        <v>7</v>
      </c>
      <c r="C13" s="217" t="s">
        <v>5</v>
      </c>
      <c r="D13" s="217" t="s">
        <v>50</v>
      </c>
      <c r="E13" s="217" t="s">
        <v>51</v>
      </c>
      <c r="F13" s="217" t="s">
        <v>12</v>
      </c>
      <c r="G13" s="217" t="s">
        <v>27</v>
      </c>
      <c r="H13" s="217" t="s">
        <v>54</v>
      </c>
    </row>
    <row r="14" spans="1:8" ht="36" customHeight="1" x14ac:dyDescent="0.4">
      <c r="A14" s="520">
        <v>1</v>
      </c>
      <c r="B14" s="529" t="str">
        <f>'НЦС К-400'!A5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C14" s="234" t="s">
        <v>52</v>
      </c>
      <c r="D14" s="17" t="s">
        <v>107</v>
      </c>
      <c r="E14" s="263">
        <v>0</v>
      </c>
      <c r="F14" s="237">
        <f>H9</f>
        <v>9.34</v>
      </c>
      <c r="G14" s="237" t="str">
        <f>G9</f>
        <v xml:space="preserve"> Июнь 2022</v>
      </c>
      <c r="H14" s="38">
        <f>E14*F14</f>
        <v>0</v>
      </c>
    </row>
    <row r="15" spans="1:8" ht="30.75" customHeight="1" x14ac:dyDescent="0.4">
      <c r="A15" s="520"/>
      <c r="B15" s="529"/>
      <c r="C15" s="239" t="s">
        <v>63</v>
      </c>
      <c r="D15" s="17" t="str">
        <f>D14</f>
        <v>УВВ</v>
      </c>
      <c r="E15" s="22">
        <f>E14</f>
        <v>0</v>
      </c>
      <c r="F15" s="237">
        <f t="shared" ref="F15:F16" si="0">H10</f>
        <v>2.21</v>
      </c>
      <c r="G15" s="237" t="str">
        <f>G10</f>
        <v>2кв. 2022</v>
      </c>
      <c r="H15" s="38">
        <f t="shared" ref="H15:H16" si="1">E15*F15</f>
        <v>0</v>
      </c>
    </row>
    <row r="16" spans="1:8" ht="35.25" customHeight="1" x14ac:dyDescent="0.4">
      <c r="A16" s="520"/>
      <c r="B16" s="529"/>
      <c r="C16" s="239" t="s">
        <v>55</v>
      </c>
      <c r="D16" s="57" t="str">
        <f>D15</f>
        <v>УВВ</v>
      </c>
      <c r="E16" s="58">
        <f>E15</f>
        <v>0</v>
      </c>
      <c r="F16" s="237">
        <f t="shared" si="0"/>
        <v>0.06</v>
      </c>
      <c r="G16" s="237" t="str">
        <f>G15</f>
        <v>2кв. 2022</v>
      </c>
      <c r="H16" s="38">
        <f t="shared" si="1"/>
        <v>0</v>
      </c>
    </row>
    <row r="17" spans="1:9" x14ac:dyDescent="0.4">
      <c r="A17" s="530" t="s">
        <v>13</v>
      </c>
      <c r="B17" s="530"/>
      <c r="C17" s="240"/>
      <c r="D17" s="57"/>
      <c r="E17" s="241"/>
      <c r="F17" s="242"/>
      <c r="G17" s="236"/>
      <c r="H17" s="243">
        <f>SUM(H14:H16)</f>
        <v>0</v>
      </c>
      <c r="I17" s="45">
        <f>H17*I18</f>
        <v>0</v>
      </c>
    </row>
    <row r="18" spans="1:9" ht="24.95" customHeight="1" x14ac:dyDescent="0.4">
      <c r="A18" s="531"/>
      <c r="B18" s="531"/>
      <c r="C18" s="126"/>
      <c r="D18" s="130"/>
      <c r="E18" s="130"/>
      <c r="F18" s="130"/>
      <c r="G18" s="130"/>
      <c r="H18" s="79"/>
      <c r="I18" s="47">
        <v>1.3733</v>
      </c>
    </row>
    <row r="19" spans="1:9" x14ac:dyDescent="0.4">
      <c r="A19" s="511" t="s">
        <v>121</v>
      </c>
      <c r="B19" s="511"/>
      <c r="C19" s="511"/>
      <c r="D19" s="511"/>
      <c r="E19" s="511"/>
      <c r="F19" s="511"/>
      <c r="G19" s="511"/>
      <c r="H19" s="511"/>
    </row>
    <row r="21" spans="1:9" ht="57" customHeight="1" x14ac:dyDescent="0.4">
      <c r="A21" s="512" t="s">
        <v>87</v>
      </c>
      <c r="B21" s="514" t="s">
        <v>83</v>
      </c>
      <c r="C21" s="516" t="s">
        <v>88</v>
      </c>
      <c r="D21" s="518" t="s">
        <v>89</v>
      </c>
      <c r="E21" s="514" t="s">
        <v>90</v>
      </c>
      <c r="F21" s="514" t="s">
        <v>122</v>
      </c>
      <c r="G21" s="514" t="s">
        <v>91</v>
      </c>
    </row>
    <row r="22" spans="1:9" ht="56.25" customHeight="1" x14ac:dyDescent="0.4">
      <c r="A22" s="513"/>
      <c r="B22" s="515"/>
      <c r="C22" s="517"/>
      <c r="D22" s="519"/>
      <c r="E22" s="515"/>
      <c r="F22" s="515"/>
      <c r="G22" s="515"/>
    </row>
    <row r="23" spans="1:9" x14ac:dyDescent="0.4">
      <c r="A23" s="97">
        <v>1</v>
      </c>
      <c r="B23" s="245" t="s">
        <v>123</v>
      </c>
      <c r="C23" s="246">
        <f>C24+C25</f>
        <v>0</v>
      </c>
      <c r="D23" s="247"/>
      <c r="E23" s="248">
        <f>E24+E25</f>
        <v>0</v>
      </c>
      <c r="F23" s="249"/>
      <c r="G23" s="248">
        <f>G24+G25</f>
        <v>0</v>
      </c>
    </row>
    <row r="24" spans="1:9" hidden="1" x14ac:dyDescent="0.4">
      <c r="A24" s="237"/>
      <c r="B24" s="250" t="s">
        <v>124</v>
      </c>
      <c r="C24" s="251">
        <v>0</v>
      </c>
      <c r="D24" s="252" t="s">
        <v>141</v>
      </c>
      <c r="E24" s="253">
        <f>C24/4.89*6.4</f>
        <v>0</v>
      </c>
      <c r="F24" s="254">
        <v>1</v>
      </c>
      <c r="G24" s="255">
        <f t="shared" ref="G24:G29" si="2">E24*F24</f>
        <v>0</v>
      </c>
    </row>
    <row r="25" spans="1:9" x14ac:dyDescent="0.4">
      <c r="A25" s="237"/>
      <c r="B25" s="250" t="s">
        <v>126</v>
      </c>
      <c r="C25" s="251">
        <f>H15*1000</f>
        <v>0</v>
      </c>
      <c r="D25" s="252" t="s">
        <v>142</v>
      </c>
      <c r="E25" s="253">
        <f>C25/4.761*7.461</f>
        <v>0</v>
      </c>
      <c r="F25" s="254">
        <v>1</v>
      </c>
      <c r="G25" s="255">
        <f t="shared" si="2"/>
        <v>0</v>
      </c>
    </row>
    <row r="26" spans="1:9" x14ac:dyDescent="0.4">
      <c r="A26" s="237">
        <v>2</v>
      </c>
      <c r="B26" s="245" t="s">
        <v>128</v>
      </c>
      <c r="C26" s="251">
        <f>H16*1000</f>
        <v>0</v>
      </c>
      <c r="D26" s="256" t="s">
        <v>129</v>
      </c>
      <c r="E26" s="253">
        <f>E25*0.0265</f>
        <v>0</v>
      </c>
      <c r="F26" s="254">
        <v>1</v>
      </c>
      <c r="G26" s="255">
        <f t="shared" si="2"/>
        <v>0</v>
      </c>
    </row>
    <row r="27" spans="1:9" x14ac:dyDescent="0.4">
      <c r="A27" s="237">
        <v>3</v>
      </c>
      <c r="B27" s="257" t="s">
        <v>92</v>
      </c>
      <c r="C27" s="251">
        <f>H14*1000</f>
        <v>0</v>
      </c>
      <c r="D27" s="258">
        <f>1.0018*0.9996*1.0148*1.0048*0.9997*1.0256*1.0658*1.1195*1.0994</f>
        <v>1.3733</v>
      </c>
      <c r="E27" s="255">
        <f>C27*D27</f>
        <v>0</v>
      </c>
      <c r="F27" s="254">
        <v>1</v>
      </c>
      <c r="G27" s="255">
        <f t="shared" si="2"/>
        <v>0</v>
      </c>
    </row>
    <row r="28" spans="1:9" hidden="1" x14ac:dyDescent="0.4">
      <c r="A28" s="237">
        <v>4</v>
      </c>
      <c r="B28" s="257" t="s">
        <v>130</v>
      </c>
      <c r="C28" s="251">
        <v>0</v>
      </c>
      <c r="D28" s="258">
        <f>1.0068*1.021*1.0219*0.9953*1.0018*0.9996*1.0148*1.0048*0.9997*1.0256*1.0658*1.1195*1.0975</f>
        <v>1.4333</v>
      </c>
      <c r="E28" s="255">
        <f>C28*D28</f>
        <v>0</v>
      </c>
      <c r="F28" s="254">
        <v>1</v>
      </c>
      <c r="G28" s="255">
        <f t="shared" si="2"/>
        <v>0</v>
      </c>
    </row>
    <row r="29" spans="1:9" hidden="1" x14ac:dyDescent="0.4">
      <c r="A29" s="237">
        <v>5</v>
      </c>
      <c r="B29" s="257" t="s">
        <v>131</v>
      </c>
      <c r="C29" s="251"/>
      <c r="D29" s="258"/>
      <c r="E29" s="255">
        <f>C29*D29</f>
        <v>0</v>
      </c>
      <c r="F29" s="254">
        <v>1</v>
      </c>
      <c r="G29" s="255">
        <f t="shared" si="2"/>
        <v>0</v>
      </c>
    </row>
    <row r="30" spans="1:9" x14ac:dyDescent="0.4">
      <c r="A30" s="237"/>
      <c r="B30" s="259" t="s">
        <v>84</v>
      </c>
      <c r="C30" s="260">
        <f>C23+C26+C27+C28+C29</f>
        <v>0</v>
      </c>
      <c r="D30" s="252"/>
      <c r="E30" s="261">
        <f>E23+E26+E27+E28</f>
        <v>0</v>
      </c>
      <c r="F30" s="261"/>
      <c r="G30" s="261">
        <f>G23+G26+G27+G28</f>
        <v>0</v>
      </c>
    </row>
    <row r="31" spans="1:9" x14ac:dyDescent="0.4">
      <c r="A31" s="237"/>
      <c r="B31" s="257" t="s">
        <v>85</v>
      </c>
      <c r="C31" s="251">
        <f>C30*20%</f>
        <v>0</v>
      </c>
      <c r="D31" s="252"/>
      <c r="E31" s="251">
        <f>E30*20/100</f>
        <v>0</v>
      </c>
      <c r="F31" s="255"/>
      <c r="G31" s="255">
        <f>G30*20%</f>
        <v>0</v>
      </c>
    </row>
    <row r="32" spans="1:9" x14ac:dyDescent="0.4">
      <c r="A32" s="237"/>
      <c r="B32" s="259" t="s">
        <v>86</v>
      </c>
      <c r="C32" s="260">
        <f>C30+C31</f>
        <v>0</v>
      </c>
      <c r="D32" s="252"/>
      <c r="E32" s="260">
        <f>E30+E31</f>
        <v>0</v>
      </c>
      <c r="F32" s="261"/>
      <c r="G32" s="261">
        <f>G30+G31</f>
        <v>0</v>
      </c>
    </row>
    <row r="34" spans="1:8" x14ac:dyDescent="0.4">
      <c r="A34" s="509" t="s">
        <v>143</v>
      </c>
      <c r="B34" s="509"/>
      <c r="C34" s="509"/>
      <c r="D34" s="509"/>
      <c r="E34" s="509"/>
      <c r="F34" s="509"/>
      <c r="G34" s="509"/>
      <c r="H34" s="509"/>
    </row>
    <row r="35" spans="1:8" x14ac:dyDescent="0.4">
      <c r="B35" t="s">
        <v>144</v>
      </c>
    </row>
    <row r="36" spans="1:8" s="262" customFormat="1" ht="18.75" x14ac:dyDescent="0.3">
      <c r="B36" s="262" t="s">
        <v>93</v>
      </c>
      <c r="E36" s="510" t="s">
        <v>14</v>
      </c>
      <c r="F36" s="510"/>
    </row>
  </sheetData>
  <mergeCells count="22">
    <mergeCell ref="A12:H12"/>
    <mergeCell ref="A14:A16"/>
    <mergeCell ref="B14:B16"/>
    <mergeCell ref="A17:B17"/>
    <mergeCell ref="A18:B18"/>
    <mergeCell ref="A9:A11"/>
    <mergeCell ref="B9:B11"/>
    <mergeCell ref="F1:H1"/>
    <mergeCell ref="A3:H3"/>
    <mergeCell ref="A4:H4"/>
    <mergeCell ref="A5:H5"/>
    <mergeCell ref="A8:H8"/>
    <mergeCell ref="A34:H34"/>
    <mergeCell ref="E36:F36"/>
    <mergeCell ref="A19:H19"/>
    <mergeCell ref="A21:A22"/>
    <mergeCell ref="B21:B22"/>
    <mergeCell ref="C21:C22"/>
    <mergeCell ref="D21:D22"/>
    <mergeCell ref="E21:E22"/>
    <mergeCell ref="F21:F22"/>
    <mergeCell ref="G21:G22"/>
  </mergeCells>
  <pageMargins left="0.7" right="0.7" top="0.75" bottom="0.75" header="0.3" footer="0.3"/>
  <pageSetup paperSize="9" scale="51" orientation="portrait" r:id="rId1"/>
  <colBreaks count="1" manualBreakCount="1">
    <brk id="8" max="1048575" man="1"/>
  </colBreaks>
  <ignoredErrors>
    <ignoredError sqref="F16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N11"/>
  <sheetViews>
    <sheetView view="pageBreakPreview" zoomScale="90" zoomScaleNormal="100" zoomScaleSheetLayoutView="90" workbookViewId="0">
      <selection activeCell="M15" sqref="M15"/>
    </sheetView>
  </sheetViews>
  <sheetFormatPr defaultRowHeight="26.25" x14ac:dyDescent="0.4"/>
  <cols>
    <col min="1" max="1" width="3.140625" customWidth="1"/>
    <col min="2" max="2" width="14.640625" customWidth="1"/>
    <col min="257" max="257" width="3.140625" customWidth="1"/>
    <col min="513" max="513" width="3.140625" customWidth="1"/>
    <col min="769" max="769" width="3.140625" customWidth="1"/>
    <col min="1025" max="1025" width="3.140625" customWidth="1"/>
    <col min="1281" max="1281" width="3.140625" customWidth="1"/>
    <col min="1537" max="1537" width="3.140625" customWidth="1"/>
    <col min="1793" max="1793" width="3.140625" customWidth="1"/>
    <col min="2049" max="2049" width="3.140625" customWidth="1"/>
    <col min="2305" max="2305" width="3.140625" customWidth="1"/>
    <col min="2561" max="2561" width="3.140625" customWidth="1"/>
    <col min="2817" max="2817" width="3.140625" customWidth="1"/>
    <col min="3073" max="3073" width="3.140625" customWidth="1"/>
    <col min="3329" max="3329" width="3.140625" customWidth="1"/>
    <col min="3585" max="3585" width="3.140625" customWidth="1"/>
    <col min="3841" max="3841" width="3.140625" customWidth="1"/>
    <col min="4097" max="4097" width="3.140625" customWidth="1"/>
    <col min="4353" max="4353" width="3.140625" customWidth="1"/>
    <col min="4609" max="4609" width="3.140625" customWidth="1"/>
    <col min="4865" max="4865" width="3.140625" customWidth="1"/>
    <col min="5121" max="5121" width="3.140625" customWidth="1"/>
    <col min="5377" max="5377" width="3.140625" customWidth="1"/>
    <col min="5633" max="5633" width="3.140625" customWidth="1"/>
    <col min="5889" max="5889" width="3.140625" customWidth="1"/>
    <col min="6145" max="6145" width="3.140625" customWidth="1"/>
    <col min="6401" max="6401" width="3.140625" customWidth="1"/>
    <col min="6657" max="6657" width="3.140625" customWidth="1"/>
    <col min="6913" max="6913" width="3.140625" customWidth="1"/>
    <col min="7169" max="7169" width="3.140625" customWidth="1"/>
    <col min="7425" max="7425" width="3.140625" customWidth="1"/>
    <col min="7681" max="7681" width="3.140625" customWidth="1"/>
    <col min="7937" max="7937" width="3.140625" customWidth="1"/>
    <col min="8193" max="8193" width="3.140625" customWidth="1"/>
    <col min="8449" max="8449" width="3.140625" customWidth="1"/>
    <col min="8705" max="8705" width="3.140625" customWidth="1"/>
    <col min="8961" max="8961" width="3.140625" customWidth="1"/>
    <col min="9217" max="9217" width="3.140625" customWidth="1"/>
    <col min="9473" max="9473" width="3.140625" customWidth="1"/>
    <col min="9729" max="9729" width="3.140625" customWidth="1"/>
    <col min="9985" max="9985" width="3.140625" customWidth="1"/>
    <col min="10241" max="10241" width="3.140625" customWidth="1"/>
    <col min="10497" max="10497" width="3.140625" customWidth="1"/>
    <col min="10753" max="10753" width="3.140625" customWidth="1"/>
    <col min="11009" max="11009" width="3.140625" customWidth="1"/>
    <col min="11265" max="11265" width="3.140625" customWidth="1"/>
    <col min="11521" max="11521" width="3.140625" customWidth="1"/>
    <col min="11777" max="11777" width="3.140625" customWidth="1"/>
    <col min="12033" max="12033" width="3.140625" customWidth="1"/>
    <col min="12289" max="12289" width="3.140625" customWidth="1"/>
    <col min="12545" max="12545" width="3.140625" customWidth="1"/>
    <col min="12801" max="12801" width="3.140625" customWidth="1"/>
    <col min="13057" max="13057" width="3.140625" customWidth="1"/>
    <col min="13313" max="13313" width="3.140625" customWidth="1"/>
    <col min="13569" max="13569" width="3.140625" customWidth="1"/>
    <col min="13825" max="13825" width="3.140625" customWidth="1"/>
    <col min="14081" max="14081" width="3.140625" customWidth="1"/>
    <col min="14337" max="14337" width="3.140625" customWidth="1"/>
    <col min="14593" max="14593" width="3.140625" customWidth="1"/>
    <col min="14849" max="14849" width="3.140625" customWidth="1"/>
    <col min="15105" max="15105" width="3.140625" customWidth="1"/>
    <col min="15361" max="15361" width="3.140625" customWidth="1"/>
    <col min="15617" max="15617" width="3.140625" customWidth="1"/>
    <col min="15873" max="15873" width="3.140625" customWidth="1"/>
    <col min="16129" max="16129" width="3.140625" customWidth="1"/>
  </cols>
  <sheetData>
    <row r="1" spans="1:14" x14ac:dyDescent="0.4">
      <c r="A1" s="20"/>
      <c r="B1" s="59"/>
      <c r="C1" s="59"/>
      <c r="D1" s="59"/>
      <c r="E1" s="59"/>
      <c r="F1" s="60"/>
      <c r="G1" s="60"/>
      <c r="H1" s="61"/>
      <c r="I1" s="63"/>
      <c r="J1" s="60"/>
      <c r="K1" s="475" t="s">
        <v>62</v>
      </c>
      <c r="L1" s="475"/>
      <c r="M1" s="64"/>
    </row>
    <row r="2" spans="1:14" x14ac:dyDescent="0.4">
      <c r="A2" s="20"/>
      <c r="B2" s="11"/>
      <c r="C2" s="11"/>
      <c r="D2" s="11"/>
      <c r="E2" s="11"/>
      <c r="F2" s="62"/>
      <c r="G2" s="62"/>
      <c r="H2" s="61"/>
      <c r="I2" s="65"/>
      <c r="J2" s="62"/>
      <c r="K2" s="62"/>
      <c r="L2" s="61"/>
      <c r="M2" s="64"/>
    </row>
    <row r="3" spans="1:14" x14ac:dyDescent="0.4">
      <c r="A3" s="533" t="s">
        <v>31</v>
      </c>
      <c r="B3" s="533"/>
      <c r="C3" s="533"/>
      <c r="D3" s="533"/>
      <c r="E3" s="533"/>
      <c r="F3" s="533"/>
      <c r="G3" s="533"/>
      <c r="H3" s="533"/>
      <c r="I3" s="533"/>
      <c r="J3" s="533"/>
      <c r="K3" s="533"/>
      <c r="L3" s="533"/>
      <c r="M3" s="64"/>
    </row>
    <row r="4" spans="1:14" ht="26.25" customHeight="1" x14ac:dyDescent="0.4">
      <c r="A4" s="524" t="s">
        <v>32</v>
      </c>
      <c r="B4" s="524"/>
      <c r="C4" s="524"/>
      <c r="D4" s="524"/>
      <c r="E4" s="524"/>
      <c r="F4" s="524"/>
      <c r="G4" s="524"/>
      <c r="H4" s="524"/>
      <c r="I4" s="524"/>
      <c r="J4" s="524"/>
      <c r="K4" s="524"/>
      <c r="L4" s="524"/>
      <c r="M4" s="64"/>
    </row>
    <row r="5" spans="1:14" x14ac:dyDescent="0.4">
      <c r="A5" s="534" t="s">
        <v>33</v>
      </c>
      <c r="B5" s="534"/>
      <c r="C5" s="534"/>
      <c r="D5" s="534"/>
      <c r="E5" s="534"/>
      <c r="F5" s="534"/>
      <c r="G5" s="534"/>
      <c r="H5" s="534"/>
      <c r="I5" s="534"/>
      <c r="J5" s="534"/>
      <c r="K5" s="534"/>
      <c r="L5" s="534"/>
      <c r="M5" s="64"/>
    </row>
    <row r="6" spans="1:14" ht="45" customHeight="1" x14ac:dyDescent="0.4">
      <c r="A6" s="535" t="e">
        <f>#REF!</f>
        <v>#REF!</v>
      </c>
      <c r="B6" s="535"/>
      <c r="C6" s="535"/>
      <c r="D6" s="535"/>
      <c r="E6" s="535"/>
      <c r="F6" s="535"/>
      <c r="G6" s="535"/>
      <c r="H6" s="535"/>
      <c r="I6" s="535"/>
      <c r="J6" s="535"/>
      <c r="K6" s="535"/>
      <c r="L6" s="535"/>
      <c r="M6" s="64"/>
    </row>
    <row r="7" spans="1:14" x14ac:dyDescent="0.4">
      <c r="A7" s="66"/>
      <c r="B7" s="67"/>
      <c r="C7" s="67"/>
      <c r="D7" s="67"/>
      <c r="E7" s="67"/>
      <c r="F7" s="67"/>
      <c r="G7" s="67"/>
      <c r="H7" s="67"/>
      <c r="I7" s="67"/>
      <c r="J7" s="67"/>
      <c r="K7" s="68" t="s">
        <v>61</v>
      </c>
      <c r="L7" s="68">
        <v>5.3979999999999997</v>
      </c>
      <c r="M7" s="64"/>
    </row>
    <row r="8" spans="1:14" ht="63" x14ac:dyDescent="0.4">
      <c r="A8" s="69" t="s">
        <v>34</v>
      </c>
      <c r="B8" s="69" t="s">
        <v>35</v>
      </c>
      <c r="C8" s="69" t="s">
        <v>36</v>
      </c>
      <c r="D8" s="69" t="s">
        <v>37</v>
      </c>
      <c r="E8" s="69" t="s">
        <v>38</v>
      </c>
      <c r="F8" s="69" t="s">
        <v>39</v>
      </c>
      <c r="G8" s="69" t="s">
        <v>40</v>
      </c>
      <c r="H8" s="69" t="s">
        <v>39</v>
      </c>
      <c r="I8" s="69" t="s">
        <v>41</v>
      </c>
      <c r="J8" s="69" t="s">
        <v>42</v>
      </c>
      <c r="K8" s="69" t="s">
        <v>43</v>
      </c>
      <c r="L8" s="69" t="s">
        <v>44</v>
      </c>
      <c r="M8" s="64"/>
    </row>
    <row r="9" spans="1:14" ht="15" customHeight="1" x14ac:dyDescent="0.4">
      <c r="A9" s="70">
        <v>1</v>
      </c>
      <c r="B9" s="70">
        <v>2</v>
      </c>
      <c r="C9" s="70">
        <v>3</v>
      </c>
      <c r="D9" s="70">
        <v>4</v>
      </c>
      <c r="E9" s="70">
        <v>5</v>
      </c>
      <c r="F9" s="70">
        <v>6</v>
      </c>
      <c r="G9" s="70">
        <v>7</v>
      </c>
      <c r="H9" s="70">
        <v>8</v>
      </c>
      <c r="I9" s="70">
        <v>9</v>
      </c>
      <c r="J9" s="70">
        <v>10</v>
      </c>
      <c r="K9" s="70">
        <v>11</v>
      </c>
      <c r="L9" s="70">
        <v>12</v>
      </c>
      <c r="M9" s="64"/>
    </row>
    <row r="10" spans="1:14" x14ac:dyDescent="0.4">
      <c r="A10" s="532" t="s">
        <v>45</v>
      </c>
      <c r="B10" s="532"/>
      <c r="C10" s="532"/>
      <c r="D10" s="532"/>
      <c r="E10" s="532"/>
      <c r="F10" s="532"/>
      <c r="G10" s="532"/>
      <c r="H10" s="532"/>
      <c r="I10" s="532"/>
      <c r="J10" s="532"/>
      <c r="K10" s="532"/>
      <c r="L10" s="532"/>
      <c r="M10" s="64"/>
    </row>
    <row r="11" spans="1:14" ht="65.099999999999994" customHeight="1" x14ac:dyDescent="0.4">
      <c r="A11" s="70">
        <v>1</v>
      </c>
      <c r="B11" s="71" t="s">
        <v>46</v>
      </c>
      <c r="C11" s="72">
        <f>340</f>
        <v>340</v>
      </c>
      <c r="D11" s="73" t="s">
        <v>47</v>
      </c>
      <c r="E11" s="74">
        <v>1</v>
      </c>
      <c r="F11" s="75" t="s">
        <v>48</v>
      </c>
      <c r="G11" s="73">
        <v>1</v>
      </c>
      <c r="H11" s="73" t="s">
        <v>49</v>
      </c>
      <c r="I11" s="73">
        <v>1</v>
      </c>
      <c r="J11" s="73">
        <f>E11*G11</f>
        <v>1</v>
      </c>
      <c r="K11" s="76">
        <f>C11*J11*I11*1000</f>
        <v>340000</v>
      </c>
      <c r="L11" s="76">
        <f>K11*L7</f>
        <v>1835320</v>
      </c>
      <c r="M11" s="45">
        <v>0</v>
      </c>
      <c r="N11" s="95">
        <v>1</v>
      </c>
    </row>
  </sheetData>
  <mergeCells count="6">
    <mergeCell ref="A10:L10"/>
    <mergeCell ref="K1:L1"/>
    <mergeCell ref="A3:L3"/>
    <mergeCell ref="A4:L4"/>
    <mergeCell ref="A5:L5"/>
    <mergeCell ref="A6:L6"/>
  </mergeCells>
  <pageMargins left="0.7" right="0.7" top="0.75" bottom="0.75" header="0.3" footer="0.3"/>
  <pageSetup paperSize="9" scale="44" orientation="portrait" r:id="rId1"/>
  <colBreaks count="1" manualBreakCount="1">
    <brk id="12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I15"/>
  <sheetViews>
    <sheetView view="pageBreakPreview" zoomScale="90" zoomScaleNormal="100" zoomScaleSheetLayoutView="90" workbookViewId="0">
      <selection activeCell="E14" sqref="E14"/>
    </sheetView>
  </sheetViews>
  <sheetFormatPr defaultRowHeight="26.25" x14ac:dyDescent="0.4"/>
  <cols>
    <col min="1" max="1" width="3.140625" customWidth="1"/>
    <col min="2" max="2" width="26" customWidth="1"/>
    <col min="3" max="3" width="9.640625" customWidth="1"/>
  </cols>
  <sheetData>
    <row r="1" spans="1:9" x14ac:dyDescent="0.4">
      <c r="A1" s="20"/>
      <c r="B1" s="59"/>
      <c r="C1" s="59"/>
      <c r="D1" s="59"/>
      <c r="E1" s="59"/>
      <c r="F1" s="60"/>
      <c r="G1" s="60"/>
      <c r="H1" s="61" t="s">
        <v>29</v>
      </c>
    </row>
    <row r="2" spans="1:9" x14ac:dyDescent="0.4">
      <c r="A2" s="20"/>
      <c r="B2" s="11"/>
      <c r="C2" s="11"/>
      <c r="D2" s="11"/>
      <c r="E2" s="11"/>
      <c r="F2" s="62"/>
      <c r="G2" s="62"/>
      <c r="H2" s="61" t="s">
        <v>30</v>
      </c>
    </row>
    <row r="3" spans="1:9" x14ac:dyDescent="0.4">
      <c r="A3" s="11"/>
      <c r="B3" s="11"/>
      <c r="C3" s="11"/>
      <c r="D3" s="11"/>
      <c r="E3" s="11"/>
      <c r="F3" s="62"/>
      <c r="G3" s="62"/>
      <c r="H3" s="62"/>
    </row>
    <row r="4" spans="1:9" x14ac:dyDescent="0.4">
      <c r="A4" s="533" t="s">
        <v>31</v>
      </c>
      <c r="B4" s="533"/>
      <c r="C4" s="533"/>
      <c r="D4" s="533"/>
      <c r="E4" s="533"/>
      <c r="F4" s="533"/>
      <c r="G4" s="533"/>
      <c r="H4" s="533"/>
    </row>
    <row r="5" spans="1:9" ht="26.25" customHeight="1" x14ac:dyDescent="0.4">
      <c r="A5" s="524" t="s">
        <v>32</v>
      </c>
      <c r="B5" s="525"/>
      <c r="C5" s="525"/>
      <c r="D5" s="525"/>
      <c r="E5" s="525"/>
      <c r="F5" s="525"/>
      <c r="G5" s="525"/>
      <c r="H5" s="525"/>
    </row>
    <row r="6" spans="1:9" ht="34.5" customHeight="1" x14ac:dyDescent="0.4">
      <c r="A6" s="526" t="e">
        <f>B13</f>
        <v>#REF!</v>
      </c>
      <c r="B6" s="527"/>
      <c r="C6" s="527"/>
      <c r="D6" s="527"/>
      <c r="E6" s="527"/>
      <c r="F6" s="527"/>
      <c r="G6" s="527"/>
      <c r="H6" s="527"/>
    </row>
    <row r="7" spans="1:9" ht="94.5" x14ac:dyDescent="0.4">
      <c r="A7" s="82" t="s">
        <v>0</v>
      </c>
      <c r="B7" s="82" t="s">
        <v>7</v>
      </c>
      <c r="C7" s="82" t="s">
        <v>5</v>
      </c>
      <c r="D7" s="82" t="s">
        <v>50</v>
      </c>
      <c r="E7" s="82" t="s">
        <v>51</v>
      </c>
      <c r="F7" s="82" t="s">
        <v>8</v>
      </c>
      <c r="G7" s="82" t="s">
        <v>9</v>
      </c>
      <c r="H7" s="82" t="s">
        <v>10</v>
      </c>
    </row>
    <row r="8" spans="1:9" ht="15" customHeight="1" x14ac:dyDescent="0.4">
      <c r="A8" s="90">
        <v>1</v>
      </c>
      <c r="B8" s="91">
        <v>2</v>
      </c>
      <c r="C8" s="91">
        <v>3</v>
      </c>
      <c r="D8" s="91">
        <v>4</v>
      </c>
      <c r="E8" s="91">
        <v>5</v>
      </c>
      <c r="F8" s="91">
        <v>6</v>
      </c>
      <c r="G8" s="91">
        <v>7</v>
      </c>
      <c r="H8" s="92">
        <v>8</v>
      </c>
    </row>
    <row r="9" spans="1:9" ht="24.95" customHeight="1" x14ac:dyDescent="0.4">
      <c r="A9" s="507" t="s">
        <v>59</v>
      </c>
      <c r="B9" s="500"/>
      <c r="C9" s="500"/>
      <c r="D9" s="500"/>
      <c r="E9" s="500"/>
      <c r="F9" s="500"/>
      <c r="G9" s="500"/>
      <c r="H9" s="508"/>
    </row>
    <row r="10" spans="1:9" ht="78.75" x14ac:dyDescent="0.4">
      <c r="A10" s="83">
        <v>1</v>
      </c>
      <c r="B10" s="27" t="s">
        <v>56</v>
      </c>
      <c r="C10" s="27" t="s">
        <v>57</v>
      </c>
      <c r="D10" s="57">
        <v>300</v>
      </c>
      <c r="E10" s="77">
        <v>36.200000000000003</v>
      </c>
      <c r="F10" s="56">
        <f>1964289.85/1000</f>
        <v>1964.29</v>
      </c>
      <c r="G10" s="84" t="s">
        <v>58</v>
      </c>
      <c r="H10" s="85">
        <f>F10/E10</f>
        <v>54.26</v>
      </c>
    </row>
    <row r="11" spans="1:9" ht="24.95" customHeight="1" x14ac:dyDescent="0.4">
      <c r="A11" s="536" t="s">
        <v>60</v>
      </c>
      <c r="B11" s="537"/>
      <c r="C11" s="537"/>
      <c r="D11" s="537"/>
      <c r="E11" s="537"/>
      <c r="F11" s="537"/>
      <c r="G11" s="537"/>
      <c r="H11" s="538"/>
    </row>
    <row r="12" spans="1:9" ht="94.5" x14ac:dyDescent="0.4">
      <c r="A12" s="82" t="s">
        <v>0</v>
      </c>
      <c r="B12" s="82" t="s">
        <v>7</v>
      </c>
      <c r="C12" s="82" t="s">
        <v>5</v>
      </c>
      <c r="D12" s="82" t="s">
        <v>50</v>
      </c>
      <c r="E12" s="82" t="s">
        <v>51</v>
      </c>
      <c r="F12" s="82" t="s">
        <v>12</v>
      </c>
      <c r="G12" s="82" t="s">
        <v>27</v>
      </c>
      <c r="H12" s="82" t="s">
        <v>28</v>
      </c>
      <c r="I12" s="86">
        <f>D13/D10</f>
        <v>1</v>
      </c>
    </row>
    <row r="13" spans="1:9" ht="99.95" customHeight="1" x14ac:dyDescent="0.4">
      <c r="A13" s="83">
        <v>1</v>
      </c>
      <c r="B13" s="78" t="e">
        <f>#REF!</f>
        <v>#REF!</v>
      </c>
      <c r="C13" s="87" t="s">
        <v>52</v>
      </c>
      <c r="D13" s="57">
        <v>300</v>
      </c>
      <c r="E13" s="58">
        <v>0</v>
      </c>
      <c r="F13" s="18">
        <f>H10</f>
        <v>54.26</v>
      </c>
      <c r="G13" s="58" t="str">
        <f>G10</f>
        <v xml:space="preserve"> Февраль 2023</v>
      </c>
      <c r="H13" s="88">
        <f>E13*F13*I12</f>
        <v>0</v>
      </c>
    </row>
    <row r="14" spans="1:9" ht="24.95" customHeight="1" x14ac:dyDescent="0.4">
      <c r="A14" s="490" t="s">
        <v>13</v>
      </c>
      <c r="B14" s="491"/>
      <c r="C14" s="29"/>
      <c r="D14" s="81"/>
      <c r="E14" s="30"/>
      <c r="F14" s="31"/>
      <c r="G14" s="80"/>
      <c r="H14" s="89">
        <f>H13</f>
        <v>0</v>
      </c>
      <c r="I14" s="93">
        <f>H14*I15</f>
        <v>0</v>
      </c>
    </row>
    <row r="15" spans="1:9" x14ac:dyDescent="0.4">
      <c r="I15" s="94">
        <v>1.0645</v>
      </c>
    </row>
  </sheetData>
  <mergeCells count="6">
    <mergeCell ref="A14:B14"/>
    <mergeCell ref="A4:H4"/>
    <mergeCell ref="A5:H5"/>
    <mergeCell ref="A6:H6"/>
    <mergeCell ref="A9:H9"/>
    <mergeCell ref="A11:H11"/>
  </mergeCells>
  <pageMargins left="0.7" right="0.7" top="0.75" bottom="0.75" header="0.3" footer="0.3"/>
  <pageSetup paperSize="9" scale="56" orientation="portrait" r:id="rId1"/>
  <colBreaks count="1" manualBreakCount="1">
    <brk id="8" max="13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17" sqref="A17"/>
    </sheetView>
  </sheetViews>
  <sheetFormatPr defaultRowHeight="26.25" x14ac:dyDescent="0.4"/>
  <sheetData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V56"/>
  <sheetViews>
    <sheetView view="pageBreakPreview" zoomScale="60" zoomScaleNormal="70" workbookViewId="0">
      <selection activeCell="A27" sqref="A27:O27"/>
    </sheetView>
  </sheetViews>
  <sheetFormatPr defaultRowHeight="26.25" x14ac:dyDescent="0.4"/>
  <cols>
    <col min="1" max="1" width="3.140625" customWidth="1"/>
    <col min="3" max="3" width="26.5703125" customWidth="1"/>
    <col min="6" max="6" width="10.85546875" customWidth="1"/>
    <col min="7" max="7" width="10.5703125" customWidth="1"/>
    <col min="8" max="8" width="11.28515625" customWidth="1"/>
    <col min="16" max="16" width="11" customWidth="1"/>
    <col min="18" max="18" width="11.7109375" hidden="1" customWidth="1"/>
    <col min="19" max="23" width="0" hidden="1" customWidth="1"/>
  </cols>
  <sheetData>
    <row r="1" spans="1:20" x14ac:dyDescent="0.4">
      <c r="O1" s="131" t="s">
        <v>95</v>
      </c>
    </row>
    <row r="2" spans="1:20" ht="15" customHeight="1" x14ac:dyDescent="0.4"/>
    <row r="3" spans="1:20" x14ac:dyDescent="0.4">
      <c r="A3" s="422" t="s">
        <v>65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1"/>
      <c r="S3" s="1"/>
      <c r="T3" s="1"/>
    </row>
    <row r="4" spans="1:20" x14ac:dyDescent="0.4">
      <c r="A4" s="423" t="s">
        <v>66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1"/>
      <c r="S4" s="1"/>
      <c r="T4" s="1"/>
    </row>
    <row r="5" spans="1:20" ht="35.1" customHeight="1" x14ac:dyDescent="0.4">
      <c r="A5" s="424" t="s">
        <v>244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1"/>
      <c r="S5" s="1"/>
      <c r="T5" s="1"/>
    </row>
    <row r="6" spans="1:20" ht="24.95" customHeight="1" x14ac:dyDescent="0.4">
      <c r="A6" s="317"/>
      <c r="B6" s="317"/>
      <c r="C6" s="317"/>
      <c r="D6" s="317"/>
      <c r="E6" s="317"/>
      <c r="F6" s="317"/>
      <c r="G6" s="275" t="s">
        <v>157</v>
      </c>
      <c r="H6" s="276" t="s">
        <v>177</v>
      </c>
      <c r="I6" s="317" t="s">
        <v>106</v>
      </c>
      <c r="J6" s="317">
        <v>500</v>
      </c>
      <c r="K6" s="317" t="s">
        <v>105</v>
      </c>
      <c r="L6" s="148">
        <v>85</v>
      </c>
      <c r="M6" s="317"/>
      <c r="N6" s="317"/>
      <c r="O6" s="317"/>
      <c r="P6" s="317"/>
      <c r="Q6" s="317"/>
      <c r="R6" s="1"/>
      <c r="S6" s="1"/>
      <c r="T6" s="1"/>
    </row>
    <row r="7" spans="1:20" ht="24.95" customHeight="1" x14ac:dyDescent="0.4">
      <c r="A7" s="317"/>
      <c r="B7" s="317"/>
      <c r="C7" s="317"/>
      <c r="D7" s="317"/>
      <c r="E7" s="317"/>
      <c r="F7" s="317"/>
      <c r="G7" s="317"/>
      <c r="H7" s="317"/>
      <c r="I7" s="317"/>
      <c r="J7" s="317"/>
      <c r="K7" s="317"/>
      <c r="L7" s="317"/>
      <c r="M7" s="317"/>
      <c r="N7" s="317"/>
      <c r="O7" s="317"/>
      <c r="P7" s="317"/>
      <c r="Q7" s="317"/>
      <c r="R7" s="1"/>
      <c r="S7" s="1"/>
      <c r="T7" s="1"/>
    </row>
    <row r="8" spans="1:20" ht="45" customHeight="1" x14ac:dyDescent="0.4">
      <c r="A8" s="100"/>
      <c r="B8" s="101"/>
      <c r="C8" s="309" t="s">
        <v>67</v>
      </c>
      <c r="D8" s="310" t="s">
        <v>98</v>
      </c>
      <c r="E8" s="311" t="s">
        <v>99</v>
      </c>
      <c r="F8" s="310" t="s">
        <v>158</v>
      </c>
      <c r="G8" s="310" t="s">
        <v>159</v>
      </c>
      <c r="H8" s="310" t="s">
        <v>68</v>
      </c>
      <c r="I8" s="310" t="s">
        <v>69</v>
      </c>
      <c r="J8" s="102"/>
      <c r="K8" s="103"/>
      <c r="L8" s="99"/>
      <c r="M8" s="99"/>
      <c r="N8" s="99"/>
      <c r="O8" s="99"/>
      <c r="P8" s="99"/>
      <c r="Q8" s="1"/>
      <c r="R8" s="1"/>
      <c r="S8" s="1"/>
      <c r="T8" s="1"/>
    </row>
    <row r="9" spans="1:20" ht="24.95" hidden="1" customHeight="1" x14ac:dyDescent="0.4">
      <c r="A9" s="100"/>
      <c r="B9" s="101"/>
      <c r="C9" s="296" t="s">
        <v>160</v>
      </c>
      <c r="D9" s="297" t="s">
        <v>97</v>
      </c>
      <c r="E9" s="107">
        <f>J6</f>
        <v>500</v>
      </c>
      <c r="F9" s="106" t="s">
        <v>161</v>
      </c>
      <c r="G9" s="298">
        <v>0</v>
      </c>
      <c r="H9" s="106">
        <f>R9</f>
        <v>0</v>
      </c>
      <c r="I9" s="108">
        <v>3</v>
      </c>
      <c r="J9" s="102"/>
      <c r="K9" s="103"/>
      <c r="L9" s="99"/>
      <c r="M9" s="99"/>
      <c r="N9" s="99"/>
      <c r="O9" s="99"/>
      <c r="P9" s="99"/>
      <c r="Q9" s="1"/>
      <c r="R9" s="299"/>
      <c r="S9" s="1"/>
      <c r="T9" s="1"/>
    </row>
    <row r="10" spans="1:20" ht="24.95" hidden="1" customHeight="1" x14ac:dyDescent="0.4">
      <c r="A10" s="100"/>
      <c r="B10" s="101"/>
      <c r="C10" s="296" t="s">
        <v>160</v>
      </c>
      <c r="D10" s="297" t="s">
        <v>97</v>
      </c>
      <c r="E10" s="107">
        <f>J6</f>
        <v>500</v>
      </c>
      <c r="F10" s="106" t="s">
        <v>161</v>
      </c>
      <c r="G10" s="298">
        <v>0</v>
      </c>
      <c r="H10" s="106">
        <v>0</v>
      </c>
      <c r="I10" s="108">
        <v>4</v>
      </c>
      <c r="J10" s="102"/>
      <c r="K10" s="103"/>
      <c r="L10" s="99"/>
      <c r="M10" s="99"/>
      <c r="N10" s="99"/>
      <c r="O10" s="99"/>
      <c r="P10" s="99"/>
      <c r="Q10" s="1"/>
      <c r="R10" s="1"/>
      <c r="S10" s="1"/>
      <c r="T10" s="1"/>
    </row>
    <row r="11" spans="1:20" ht="24.95" hidden="1" customHeight="1" x14ac:dyDescent="0.4">
      <c r="A11" s="100"/>
      <c r="B11" s="101"/>
      <c r="C11" s="296" t="s">
        <v>160</v>
      </c>
      <c r="D11" s="297" t="s">
        <v>97</v>
      </c>
      <c r="E11" s="107">
        <f>E10</f>
        <v>500</v>
      </c>
      <c r="F11" s="106" t="s">
        <v>161</v>
      </c>
      <c r="G11" s="298">
        <v>0</v>
      </c>
      <c r="H11" s="106">
        <v>0</v>
      </c>
      <c r="I11" s="108">
        <v>5</v>
      </c>
      <c r="J11" s="102"/>
      <c r="K11" s="103"/>
      <c r="L11" s="99"/>
      <c r="M11" s="99"/>
      <c r="N11" s="99"/>
      <c r="O11" s="99"/>
      <c r="P11" s="99"/>
      <c r="Q11" s="1"/>
      <c r="R11" s="1"/>
      <c r="S11" s="1"/>
      <c r="T11" s="1"/>
    </row>
    <row r="12" spans="1:20" ht="24.95" hidden="1" customHeight="1" x14ac:dyDescent="0.4">
      <c r="A12" s="104"/>
      <c r="B12" s="105"/>
      <c r="C12" s="339" t="s">
        <v>162</v>
      </c>
      <c r="D12" s="340" t="s">
        <v>97</v>
      </c>
      <c r="E12" s="341">
        <f>J6</f>
        <v>500</v>
      </c>
      <c r="F12" s="340" t="s">
        <v>163</v>
      </c>
      <c r="G12" s="342">
        <v>700</v>
      </c>
      <c r="H12" s="343">
        <v>0</v>
      </c>
      <c r="I12" s="344">
        <v>3</v>
      </c>
      <c r="J12" s="102"/>
      <c r="K12" s="103"/>
      <c r="L12" s="99"/>
      <c r="M12" s="99"/>
      <c r="N12" s="99"/>
      <c r="O12" s="99"/>
      <c r="P12" s="99"/>
      <c r="Q12" s="1"/>
      <c r="R12" s="299"/>
      <c r="S12" s="1"/>
      <c r="T12" s="1"/>
    </row>
    <row r="13" spans="1:20" ht="24.95" hidden="1" customHeight="1" x14ac:dyDescent="0.4">
      <c r="A13" s="104"/>
      <c r="B13" s="105"/>
      <c r="C13" s="339" t="str">
        <f>C12</f>
        <v>ЗАКРЫТАЯ</v>
      </c>
      <c r="D13" s="340" t="s">
        <v>97</v>
      </c>
      <c r="E13" s="341">
        <f t="shared" ref="E13:F14" si="0">E12</f>
        <v>500</v>
      </c>
      <c r="F13" s="340" t="str">
        <f t="shared" si="0"/>
        <v>В ФУТЛЯРЕ</v>
      </c>
      <c r="G13" s="342">
        <v>700</v>
      </c>
      <c r="H13" s="343">
        <v>0</v>
      </c>
      <c r="I13" s="344">
        <v>4</v>
      </c>
      <c r="J13" s="102"/>
      <c r="K13" s="103"/>
      <c r="L13" s="99"/>
      <c r="M13" s="99"/>
      <c r="N13" s="99"/>
      <c r="O13" s="99"/>
      <c r="P13" s="99"/>
      <c r="Q13" s="1"/>
      <c r="R13" s="1"/>
      <c r="S13" s="1"/>
      <c r="T13" s="1"/>
    </row>
    <row r="14" spans="1:20" ht="24.95" customHeight="1" x14ac:dyDescent="0.4">
      <c r="A14" s="104"/>
      <c r="B14" s="104"/>
      <c r="C14" s="339" t="str">
        <f>C13</f>
        <v>ЗАКРЫТАЯ</v>
      </c>
      <c r="D14" s="340" t="s">
        <v>97</v>
      </c>
      <c r="E14" s="341">
        <f t="shared" si="0"/>
        <v>500</v>
      </c>
      <c r="F14" s="340" t="str">
        <f t="shared" si="0"/>
        <v>В ФУТЛЯРЕ</v>
      </c>
      <c r="G14" s="342">
        <v>800</v>
      </c>
      <c r="H14" s="343">
        <f>L6-H12-H13</f>
        <v>85</v>
      </c>
      <c r="I14" s="344">
        <v>5</v>
      </c>
      <c r="J14" s="102"/>
      <c r="K14" s="103"/>
      <c r="L14" s="99"/>
      <c r="M14" s="99"/>
      <c r="N14" s="99"/>
      <c r="O14" s="99"/>
      <c r="P14" s="99"/>
      <c r="Q14" s="1"/>
      <c r="R14" s="1"/>
      <c r="S14" s="1"/>
      <c r="T14" s="1"/>
    </row>
    <row r="15" spans="1:20" ht="27" thickBot="1" x14ac:dyDescent="0.45">
      <c r="A15" s="425"/>
      <c r="B15" s="425"/>
      <c r="C15" s="110"/>
      <c r="D15" s="111"/>
      <c r="E15" s="112"/>
      <c r="F15" s="102"/>
      <c r="G15" s="102"/>
      <c r="H15" s="102"/>
      <c r="I15" s="102"/>
      <c r="J15" s="102"/>
      <c r="K15" s="103"/>
      <c r="L15" s="99"/>
      <c r="M15" s="99"/>
      <c r="N15" s="99"/>
      <c r="O15" s="426" t="s">
        <v>148</v>
      </c>
      <c r="P15" s="426"/>
      <c r="Q15" s="1"/>
      <c r="R15" s="1"/>
      <c r="S15" s="1"/>
      <c r="T15" s="1"/>
    </row>
    <row r="16" spans="1:20" ht="117.75" customHeight="1" thickBot="1" x14ac:dyDescent="0.45">
      <c r="A16" s="40" t="s">
        <v>0</v>
      </c>
      <c r="B16" s="40" t="s">
        <v>70</v>
      </c>
      <c r="C16" s="40" t="s">
        <v>71</v>
      </c>
      <c r="D16" s="40" t="s">
        <v>72</v>
      </c>
      <c r="E16" s="40" t="s">
        <v>73</v>
      </c>
      <c r="F16" s="40" t="s">
        <v>74</v>
      </c>
      <c r="G16" s="113" t="s">
        <v>145</v>
      </c>
      <c r="H16" s="113" t="s">
        <v>209</v>
      </c>
      <c r="I16" s="113" t="s">
        <v>146</v>
      </c>
      <c r="J16" s="40" t="s">
        <v>76</v>
      </c>
      <c r="K16" s="40" t="s">
        <v>77</v>
      </c>
      <c r="L16" s="40" t="s">
        <v>78</v>
      </c>
      <c r="M16" s="40" t="s">
        <v>147</v>
      </c>
      <c r="N16" s="40" t="s">
        <v>79</v>
      </c>
      <c r="O16" s="40" t="s">
        <v>80</v>
      </c>
      <c r="P16" s="40" t="s">
        <v>81</v>
      </c>
      <c r="Q16" s="40" t="s">
        <v>82</v>
      </c>
      <c r="R16" s="299">
        <f>Q27*0.0265</f>
        <v>11.8</v>
      </c>
      <c r="S16" s="124"/>
      <c r="T16" s="1"/>
    </row>
    <row r="17" spans="1:22" ht="15" customHeight="1" x14ac:dyDescent="0.4">
      <c r="A17" s="214">
        <v>1</v>
      </c>
      <c r="B17" s="215">
        <v>2</v>
      </c>
      <c r="C17" s="215">
        <v>3</v>
      </c>
      <c r="D17" s="215">
        <v>4</v>
      </c>
      <c r="E17" s="215">
        <v>5</v>
      </c>
      <c r="F17" s="215">
        <v>6</v>
      </c>
      <c r="G17" s="215">
        <v>7</v>
      </c>
      <c r="H17" s="215">
        <v>8</v>
      </c>
      <c r="I17" s="215">
        <v>9</v>
      </c>
      <c r="J17" s="215">
        <v>10</v>
      </c>
      <c r="K17" s="215">
        <v>11</v>
      </c>
      <c r="L17" s="215">
        <v>12</v>
      </c>
      <c r="M17" s="215">
        <v>13</v>
      </c>
      <c r="N17" s="215">
        <v>14</v>
      </c>
      <c r="O17" s="215">
        <v>15</v>
      </c>
      <c r="P17" s="215">
        <v>16</v>
      </c>
      <c r="Q17" s="216">
        <v>17</v>
      </c>
      <c r="R17" s="318"/>
      <c r="S17" s="28"/>
      <c r="T17" s="1"/>
    </row>
    <row r="18" spans="1:22" ht="24.95" hidden="1" customHeight="1" x14ac:dyDescent="0.4">
      <c r="A18" s="316"/>
      <c r="B18" s="312"/>
      <c r="C18" s="312"/>
      <c r="D18" s="312"/>
      <c r="E18" s="312"/>
      <c r="F18" s="313" t="str">
        <f>C10</f>
        <v>ОТКРЫТАЯ</v>
      </c>
      <c r="G18" s="313" t="s">
        <v>171</v>
      </c>
      <c r="H18" s="416" t="str">
        <f>H6</f>
        <v>КАНАЛИЗАЦИИ</v>
      </c>
      <c r="I18" s="417"/>
      <c r="J18" s="418" t="str">
        <f>F12</f>
        <v>В ФУТЛЯРЕ</v>
      </c>
      <c r="K18" s="419"/>
      <c r="L18" s="312"/>
      <c r="M18" s="312"/>
      <c r="N18" s="312"/>
      <c r="O18" s="312"/>
      <c r="P18" s="312"/>
      <c r="Q18" s="314"/>
      <c r="R18" s="299" t="s">
        <v>184</v>
      </c>
      <c r="S18" s="28"/>
      <c r="T18" s="1"/>
    </row>
    <row r="19" spans="1:22" ht="85.5" hidden="1" customHeight="1" x14ac:dyDescent="0.4">
      <c r="A19" s="295"/>
      <c r="B19" s="114" t="s">
        <v>181</v>
      </c>
      <c r="C19" s="115" t="s">
        <v>178</v>
      </c>
      <c r="D19" s="116">
        <f>E9</f>
        <v>500</v>
      </c>
      <c r="E19" s="117">
        <f>I9</f>
        <v>3</v>
      </c>
      <c r="F19" s="222">
        <v>1000</v>
      </c>
      <c r="G19" s="118">
        <f>9790.8-H19-I19</f>
        <v>9131.52</v>
      </c>
      <c r="H19" s="118">
        <v>463.87</v>
      </c>
      <c r="I19" s="118">
        <v>195.41</v>
      </c>
      <c r="J19" s="281">
        <f>H9/F19</f>
        <v>0</v>
      </c>
      <c r="K19" s="119">
        <v>1</v>
      </c>
      <c r="L19" s="119">
        <v>1</v>
      </c>
      <c r="M19" s="119">
        <f>G19*J19*L19</f>
        <v>0</v>
      </c>
      <c r="N19" s="119">
        <v>1</v>
      </c>
      <c r="O19" s="155">
        <v>1</v>
      </c>
      <c r="P19" s="119">
        <f>M19*(1+(K19-1))*O19</f>
        <v>0</v>
      </c>
      <c r="Q19" s="119">
        <f>H19*J19*O19*N19</f>
        <v>0</v>
      </c>
      <c r="R19" s="318"/>
      <c r="S19" s="28"/>
      <c r="T19" s="1"/>
    </row>
    <row r="20" spans="1:22" ht="85.5" hidden="1" customHeight="1" x14ac:dyDescent="0.4">
      <c r="A20" s="295"/>
      <c r="B20" s="114" t="s">
        <v>182</v>
      </c>
      <c r="C20" s="115" t="s">
        <v>179</v>
      </c>
      <c r="D20" s="116">
        <f>E10</f>
        <v>500</v>
      </c>
      <c r="E20" s="117">
        <f>I10</f>
        <v>4</v>
      </c>
      <c r="F20" s="222">
        <v>1000</v>
      </c>
      <c r="G20" s="118">
        <f>118036.33-H20-I20</f>
        <v>110162.78</v>
      </c>
      <c r="H20" s="118">
        <v>5516.07</v>
      </c>
      <c r="I20" s="118">
        <v>2357.48</v>
      </c>
      <c r="J20" s="281">
        <f>H10/F20</f>
        <v>0</v>
      </c>
      <c r="K20" s="119">
        <v>1</v>
      </c>
      <c r="L20" s="119">
        <v>1</v>
      </c>
      <c r="M20" s="119">
        <f>G20*J20*L20</f>
        <v>0</v>
      </c>
      <c r="N20" s="119">
        <v>1</v>
      </c>
      <c r="O20" s="155">
        <v>1</v>
      </c>
      <c r="P20" s="119">
        <f>M20*(1+(K20-1))*O20</f>
        <v>0</v>
      </c>
      <c r="Q20" s="119">
        <f>H20*J20*O20*N20</f>
        <v>0</v>
      </c>
      <c r="R20" s="318"/>
      <c r="S20" s="28"/>
      <c r="T20" s="1"/>
    </row>
    <row r="21" spans="1:22" ht="85.5" hidden="1" customHeight="1" x14ac:dyDescent="0.4">
      <c r="A21" s="295"/>
      <c r="B21" s="114" t="s">
        <v>183</v>
      </c>
      <c r="C21" s="115" t="s">
        <v>180</v>
      </c>
      <c r="D21" s="116">
        <f>E12</f>
        <v>500</v>
      </c>
      <c r="E21" s="117">
        <f>I11</f>
        <v>5</v>
      </c>
      <c r="F21" s="222">
        <v>1000</v>
      </c>
      <c r="G21" s="118">
        <f>140013.53-H21-I21</f>
        <v>130691.47</v>
      </c>
      <c r="H21" s="118">
        <v>6525.26</v>
      </c>
      <c r="I21" s="118">
        <v>2796.8</v>
      </c>
      <c r="J21" s="281">
        <f>H11/F21</f>
        <v>0</v>
      </c>
      <c r="K21" s="119">
        <v>1</v>
      </c>
      <c r="L21" s="119">
        <v>1</v>
      </c>
      <c r="M21" s="119">
        <f>G21*J21*L21</f>
        <v>0</v>
      </c>
      <c r="N21" s="119">
        <v>1</v>
      </c>
      <c r="O21" s="155">
        <v>1</v>
      </c>
      <c r="P21" s="119">
        <f>M21*(1+(K21-1))*O21</f>
        <v>0</v>
      </c>
      <c r="Q21" s="119">
        <f>H21*J21*O21*N21</f>
        <v>0</v>
      </c>
      <c r="R21" s="318"/>
      <c r="S21" s="28"/>
      <c r="T21" s="1"/>
    </row>
    <row r="22" spans="1:22" ht="24.95" customHeight="1" x14ac:dyDescent="0.4">
      <c r="A22" s="316"/>
      <c r="B22" s="312"/>
      <c r="C22" s="312"/>
      <c r="D22" s="312"/>
      <c r="E22" s="312"/>
      <c r="F22" s="315" t="str">
        <f>C12</f>
        <v>ЗАКРЫТАЯ</v>
      </c>
      <c r="G22" s="313" t="s">
        <v>171</v>
      </c>
      <c r="H22" s="416" t="str">
        <f>H6</f>
        <v>КАНАЛИЗАЦИИ</v>
      </c>
      <c r="I22" s="417"/>
      <c r="J22" s="418" t="str">
        <f>F12</f>
        <v>В ФУТЛЯРЕ</v>
      </c>
      <c r="K22" s="419"/>
      <c r="L22" s="312"/>
      <c r="M22" s="312"/>
      <c r="N22" s="312"/>
      <c r="O22" s="312"/>
      <c r="P22" s="312"/>
      <c r="Q22" s="314"/>
      <c r="R22" s="120"/>
      <c r="S22" s="120"/>
      <c r="T22" s="1"/>
    </row>
    <row r="23" spans="1:22" ht="101.25" hidden="1" customHeight="1" x14ac:dyDescent="0.4">
      <c r="A23" s="330"/>
      <c r="B23" s="331" t="s">
        <v>200</v>
      </c>
      <c r="C23" s="332" t="s">
        <v>201</v>
      </c>
      <c r="D23" s="333">
        <f>G13</f>
        <v>700</v>
      </c>
      <c r="E23" s="334">
        <f>I12</f>
        <v>3</v>
      </c>
      <c r="F23" s="334">
        <v>100</v>
      </c>
      <c r="G23" s="335">
        <f>13770.47-H23-I23</f>
        <v>13043.37</v>
      </c>
      <c r="H23" s="335">
        <v>447.97</v>
      </c>
      <c r="I23" s="335">
        <v>279.13</v>
      </c>
      <c r="J23" s="336">
        <v>0</v>
      </c>
      <c r="K23" s="337">
        <v>1</v>
      </c>
      <c r="L23" s="337">
        <v>1</v>
      </c>
      <c r="M23" s="337">
        <f>G23*J23*L23</f>
        <v>0</v>
      </c>
      <c r="N23" s="337">
        <v>1</v>
      </c>
      <c r="O23" s="337">
        <v>1</v>
      </c>
      <c r="P23" s="337">
        <f>M23*(1+(K23-1))*O23*N23</f>
        <v>0</v>
      </c>
      <c r="Q23" s="337">
        <f>H23*J23*N23*O23</f>
        <v>0</v>
      </c>
      <c r="R23" s="120"/>
      <c r="S23" s="120"/>
      <c r="T23" s="1"/>
    </row>
    <row r="24" spans="1:22" ht="99.95" hidden="1" customHeight="1" x14ac:dyDescent="0.4">
      <c r="A24" s="330"/>
      <c r="B24" s="331" t="s">
        <v>199</v>
      </c>
      <c r="C24" s="332" t="s">
        <v>198</v>
      </c>
      <c r="D24" s="333">
        <f>G13</f>
        <v>700</v>
      </c>
      <c r="E24" s="334">
        <f>I13</f>
        <v>4</v>
      </c>
      <c r="F24" s="334">
        <v>100</v>
      </c>
      <c r="G24" s="335">
        <f>14506.49-H24-I24</f>
        <v>13742.26</v>
      </c>
      <c r="H24" s="335">
        <v>470.15</v>
      </c>
      <c r="I24" s="335">
        <v>294.08</v>
      </c>
      <c r="J24" s="336">
        <v>0</v>
      </c>
      <c r="K24" s="337">
        <v>1</v>
      </c>
      <c r="L24" s="337">
        <v>1</v>
      </c>
      <c r="M24" s="337">
        <f>G24*J24*L24</f>
        <v>0</v>
      </c>
      <c r="N24" s="337">
        <v>1</v>
      </c>
      <c r="O24" s="337">
        <v>1</v>
      </c>
      <c r="P24" s="337">
        <f>M24*(1+(K24-1))*O24*N24</f>
        <v>0</v>
      </c>
      <c r="Q24" s="337">
        <f>H24*J24*N24*O24</f>
        <v>0</v>
      </c>
      <c r="R24" s="120"/>
      <c r="S24" s="120"/>
      <c r="T24" s="1"/>
    </row>
    <row r="25" spans="1:22" ht="99.95" customHeight="1" x14ac:dyDescent="0.4">
      <c r="A25" s="330">
        <v>1</v>
      </c>
      <c r="B25" s="331" t="s">
        <v>210</v>
      </c>
      <c r="C25" s="332" t="s">
        <v>211</v>
      </c>
      <c r="D25" s="333">
        <f>G14</f>
        <v>800</v>
      </c>
      <c r="E25" s="334">
        <f>I14</f>
        <v>5</v>
      </c>
      <c r="F25" s="334">
        <v>100</v>
      </c>
      <c r="G25" s="335">
        <f>14784.99-H25-I25</f>
        <v>13988.49</v>
      </c>
      <c r="H25" s="335">
        <v>497.15</v>
      </c>
      <c r="I25" s="335">
        <v>299.35000000000002</v>
      </c>
      <c r="J25" s="336">
        <v>1</v>
      </c>
      <c r="K25" s="337">
        <v>1</v>
      </c>
      <c r="L25" s="337">
        <v>1</v>
      </c>
      <c r="M25" s="337">
        <f>G25*J25*L25</f>
        <v>13988.49</v>
      </c>
      <c r="N25" s="337">
        <v>1</v>
      </c>
      <c r="O25" s="337">
        <v>1</v>
      </c>
      <c r="P25" s="337">
        <f>M25*(1+(K25-1))*O25*N25</f>
        <v>13988.49</v>
      </c>
      <c r="Q25" s="337">
        <f>H25*J25*N25*O25</f>
        <v>497.15</v>
      </c>
      <c r="R25" s="120"/>
      <c r="S25" s="120"/>
      <c r="T25" s="1"/>
    </row>
    <row r="26" spans="1:22" ht="63" customHeight="1" x14ac:dyDescent="0.4">
      <c r="A26" s="330">
        <v>2</v>
      </c>
      <c r="B26" s="331" t="s">
        <v>103</v>
      </c>
      <c r="C26" s="332" t="s">
        <v>104</v>
      </c>
      <c r="D26" s="333">
        <v>800</v>
      </c>
      <c r="E26" s="334">
        <f>E25</f>
        <v>5</v>
      </c>
      <c r="F26" s="334">
        <v>1</v>
      </c>
      <c r="G26" s="338">
        <f>102.01-H26-I26</f>
        <v>96.5</v>
      </c>
      <c r="H26" s="338">
        <v>3.44</v>
      </c>
      <c r="I26" s="338">
        <v>2.0699999999999998</v>
      </c>
      <c r="J26" s="336">
        <f>H14-F25</f>
        <v>-15</v>
      </c>
      <c r="K26" s="337">
        <v>1</v>
      </c>
      <c r="L26" s="337">
        <v>1</v>
      </c>
      <c r="M26" s="337">
        <f>G26*J26*K26*L26</f>
        <v>-1447.5</v>
      </c>
      <c r="N26" s="337">
        <v>1</v>
      </c>
      <c r="O26" s="337">
        <f>O24</f>
        <v>1</v>
      </c>
      <c r="P26" s="337">
        <f>M26*O26*N26</f>
        <v>-1447.5</v>
      </c>
      <c r="Q26" s="337">
        <f>H26*J26*N26*O26</f>
        <v>-51.6</v>
      </c>
      <c r="R26" s="120"/>
      <c r="S26" s="120"/>
      <c r="T26" s="1"/>
    </row>
    <row r="27" spans="1:22" ht="27" thickBot="1" x14ac:dyDescent="0.45">
      <c r="A27" s="420" t="s">
        <v>13</v>
      </c>
      <c r="B27" s="421"/>
      <c r="C27" s="421"/>
      <c r="D27" s="421"/>
      <c r="E27" s="421"/>
      <c r="F27" s="421"/>
      <c r="G27" s="421"/>
      <c r="H27" s="421"/>
      <c r="I27" s="421"/>
      <c r="J27" s="421"/>
      <c r="K27" s="421"/>
      <c r="L27" s="421"/>
      <c r="M27" s="421"/>
      <c r="N27" s="421"/>
      <c r="O27" s="421"/>
      <c r="P27" s="300">
        <f>SUM(P19:P26)*P29</f>
        <v>12528.45</v>
      </c>
      <c r="Q27" s="300">
        <f>SUM(Q19:Q26)*P29</f>
        <v>445.1</v>
      </c>
      <c r="R27" s="120">
        <f>P27+Q27+'Труба Д500'!J14+'НЦС К-400'!R25+'Труба Д400'!J14+Благоустройство!O11</f>
        <v>250383</v>
      </c>
      <c r="S27" s="123">
        <f>R27-T27</f>
        <v>-723.8</v>
      </c>
      <c r="T27" s="120">
        <f>251106800.7/1000</f>
        <v>251106.8</v>
      </c>
      <c r="U27" s="292">
        <f>S27/T27</f>
        <v>0</v>
      </c>
      <c r="V27" s="120">
        <f>T27/R27</f>
        <v>1</v>
      </c>
    </row>
    <row r="28" spans="1:22" x14ac:dyDescent="0.4">
      <c r="A28" s="301"/>
      <c r="B28" s="301"/>
      <c r="C28" s="301"/>
      <c r="D28" s="301"/>
      <c r="E28" s="301"/>
      <c r="F28" s="301"/>
      <c r="G28" s="301"/>
      <c r="H28" s="301"/>
      <c r="I28" s="301"/>
      <c r="J28" s="301"/>
      <c r="K28" s="301"/>
      <c r="L28" s="301"/>
      <c r="M28" s="301"/>
      <c r="N28" s="301"/>
      <c r="O28" s="302" t="s">
        <v>13</v>
      </c>
      <c r="P28" s="144">
        <f>P27*1000</f>
        <v>12528450</v>
      </c>
      <c r="Q28" s="144">
        <f>Q27*1000</f>
        <v>445100</v>
      </c>
      <c r="R28" s="1"/>
      <c r="S28" s="1"/>
      <c r="T28" s="28"/>
    </row>
    <row r="29" spans="1:22" ht="27.75" customHeight="1" x14ac:dyDescent="0.4">
      <c r="A29" s="303"/>
      <c r="B29" s="303"/>
      <c r="C29" s="303"/>
      <c r="D29" s="303"/>
      <c r="E29" s="303"/>
      <c r="F29" s="303"/>
      <c r="G29" s="303"/>
      <c r="H29" s="303"/>
      <c r="I29" s="303"/>
      <c r="J29" s="303"/>
      <c r="K29" s="303"/>
      <c r="L29" s="303"/>
      <c r="M29" s="303"/>
      <c r="N29" s="303"/>
      <c r="O29" s="145" t="s">
        <v>155</v>
      </c>
      <c r="P29" s="406">
        <v>0.999</v>
      </c>
      <c r="Q29" s="303"/>
    </row>
    <row r="30" spans="1:22" ht="27.75" customHeight="1" x14ac:dyDescent="0.4">
      <c r="O30" s="266"/>
      <c r="P30" s="267"/>
    </row>
    <row r="31" spans="1:22" ht="27.75" customHeight="1" x14ac:dyDescent="0.4">
      <c r="O31" s="266"/>
      <c r="P31" s="267"/>
    </row>
    <row r="56" spans="12:12" x14ac:dyDescent="0.4">
      <c r="L56" t="s">
        <v>17</v>
      </c>
    </row>
  </sheetData>
  <mergeCells count="10">
    <mergeCell ref="H22:I22"/>
    <mergeCell ref="J22:K22"/>
    <mergeCell ref="A27:O27"/>
    <mergeCell ref="A3:Q3"/>
    <mergeCell ref="A4:Q4"/>
    <mergeCell ref="A5:Q5"/>
    <mergeCell ref="A15:B15"/>
    <mergeCell ref="O15:P15"/>
    <mergeCell ref="H18:I18"/>
    <mergeCell ref="J18:K18"/>
  </mergeCells>
  <conditionalFormatting sqref="S27">
    <cfRule type="cellIs" dxfId="29" priority="1" stopIfTrue="1" operator="equal">
      <formula>0</formula>
    </cfRule>
    <cfRule type="cellIs" dxfId="28" priority="2" stopIfTrue="1" operator="equal">
      <formula>0</formula>
    </cfRule>
    <cfRule type="cellIs" dxfId="27" priority="3" stopIfTrue="1" operator="lessThan">
      <formula>0.01</formula>
    </cfRule>
    <cfRule type="cellIs" dxfId="26" priority="4" stopIfTrue="1" operator="greaterThan">
      <formula>0</formula>
    </cfRule>
    <cfRule type="cellIs" dxfId="25" priority="5" stopIfTrue="1" operator="lessThan">
      <formula>0</formula>
    </cfRule>
  </conditionalFormatting>
  <pageMargins left="0.7" right="0.7" top="0.75" bottom="0.75" header="0.3" footer="0.3"/>
  <pageSetup paperSize="9" scale="27" orientation="portrait" r:id="rId1"/>
  <ignoredErrors>
    <ignoredError sqref="E12" formula="1"/>
  </ignoredError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26.25" x14ac:dyDescent="0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J33"/>
  <sheetViews>
    <sheetView view="pageBreakPreview" zoomScale="70" zoomScaleNormal="100" zoomScaleSheetLayoutView="70" workbookViewId="0">
      <selection activeCell="C9" sqref="C9"/>
    </sheetView>
  </sheetViews>
  <sheetFormatPr defaultRowHeight="26.25" x14ac:dyDescent="0.4"/>
  <cols>
    <col min="1" max="1" width="3.28515625" customWidth="1"/>
    <col min="2" max="2" width="49.140625" customWidth="1"/>
    <col min="3" max="3" width="8.92578125" customWidth="1"/>
    <col min="4" max="4" width="11.0703125" customWidth="1"/>
    <col min="5" max="5" width="11" customWidth="1"/>
    <col min="6" max="6" width="11.35546875" customWidth="1"/>
    <col min="7" max="7" width="10.2109375" customWidth="1"/>
    <col min="8" max="8" width="5.640625" customWidth="1"/>
    <col min="9" max="9" width="5.140625" customWidth="1"/>
    <col min="10" max="13" width="0" hidden="1" customWidth="1"/>
    <col min="258" max="258" width="3.28515625" customWidth="1"/>
    <col min="259" max="259" width="35.0703125" customWidth="1"/>
    <col min="260" max="265" width="8.92578125" customWidth="1"/>
    <col min="514" max="514" width="3.28515625" customWidth="1"/>
    <col min="515" max="515" width="35.0703125" customWidth="1"/>
    <col min="516" max="521" width="8.92578125" customWidth="1"/>
    <col min="770" max="770" width="3.28515625" customWidth="1"/>
    <col min="771" max="771" width="35.0703125" customWidth="1"/>
    <col min="772" max="777" width="8.92578125" customWidth="1"/>
    <col min="1026" max="1026" width="3.28515625" customWidth="1"/>
    <col min="1027" max="1027" width="35.0703125" customWidth="1"/>
    <col min="1028" max="1033" width="8.92578125" customWidth="1"/>
    <col min="1282" max="1282" width="3.28515625" customWidth="1"/>
    <col min="1283" max="1283" width="35.0703125" customWidth="1"/>
    <col min="1284" max="1289" width="8.92578125" customWidth="1"/>
    <col min="1538" max="1538" width="3.28515625" customWidth="1"/>
    <col min="1539" max="1539" width="35.0703125" customWidth="1"/>
    <col min="1540" max="1545" width="8.92578125" customWidth="1"/>
    <col min="1794" max="1794" width="3.28515625" customWidth="1"/>
    <col min="1795" max="1795" width="35.0703125" customWidth="1"/>
    <col min="1796" max="1801" width="8.92578125" customWidth="1"/>
    <col min="2050" max="2050" width="3.28515625" customWidth="1"/>
    <col min="2051" max="2051" width="35.0703125" customWidth="1"/>
    <col min="2052" max="2057" width="8.92578125" customWidth="1"/>
    <col min="2306" max="2306" width="3.28515625" customWidth="1"/>
    <col min="2307" max="2307" width="35.0703125" customWidth="1"/>
    <col min="2308" max="2313" width="8.92578125" customWidth="1"/>
    <col min="2562" max="2562" width="3.28515625" customWidth="1"/>
    <col min="2563" max="2563" width="35.0703125" customWidth="1"/>
    <col min="2564" max="2569" width="8.92578125" customWidth="1"/>
    <col min="2818" max="2818" width="3.28515625" customWidth="1"/>
    <col min="2819" max="2819" width="35.0703125" customWidth="1"/>
    <col min="2820" max="2825" width="8.92578125" customWidth="1"/>
    <col min="3074" max="3074" width="3.28515625" customWidth="1"/>
    <col min="3075" max="3075" width="35.0703125" customWidth="1"/>
    <col min="3076" max="3081" width="8.92578125" customWidth="1"/>
    <col min="3330" max="3330" width="3.28515625" customWidth="1"/>
    <col min="3331" max="3331" width="35.0703125" customWidth="1"/>
    <col min="3332" max="3337" width="8.92578125" customWidth="1"/>
    <col min="3586" max="3586" width="3.28515625" customWidth="1"/>
    <col min="3587" max="3587" width="35.0703125" customWidth="1"/>
    <col min="3588" max="3593" width="8.92578125" customWidth="1"/>
    <col min="3842" max="3842" width="3.28515625" customWidth="1"/>
    <col min="3843" max="3843" width="35.0703125" customWidth="1"/>
    <col min="3844" max="3849" width="8.92578125" customWidth="1"/>
    <col min="4098" max="4098" width="3.28515625" customWidth="1"/>
    <col min="4099" max="4099" width="35.0703125" customWidth="1"/>
    <col min="4100" max="4105" width="8.92578125" customWidth="1"/>
    <col min="4354" max="4354" width="3.28515625" customWidth="1"/>
    <col min="4355" max="4355" width="35.0703125" customWidth="1"/>
    <col min="4356" max="4361" width="8.92578125" customWidth="1"/>
    <col min="4610" max="4610" width="3.28515625" customWidth="1"/>
    <col min="4611" max="4611" width="35.0703125" customWidth="1"/>
    <col min="4612" max="4617" width="8.92578125" customWidth="1"/>
    <col min="4866" max="4866" width="3.28515625" customWidth="1"/>
    <col min="4867" max="4867" width="35.0703125" customWidth="1"/>
    <col min="4868" max="4873" width="8.92578125" customWidth="1"/>
    <col min="5122" max="5122" width="3.28515625" customWidth="1"/>
    <col min="5123" max="5123" width="35.0703125" customWidth="1"/>
    <col min="5124" max="5129" width="8.92578125" customWidth="1"/>
    <col min="5378" max="5378" width="3.28515625" customWidth="1"/>
    <col min="5379" max="5379" width="35.0703125" customWidth="1"/>
    <col min="5380" max="5385" width="8.92578125" customWidth="1"/>
    <col min="5634" max="5634" width="3.28515625" customWidth="1"/>
    <col min="5635" max="5635" width="35.0703125" customWidth="1"/>
    <col min="5636" max="5641" width="8.92578125" customWidth="1"/>
    <col min="5890" max="5890" width="3.28515625" customWidth="1"/>
    <col min="5891" max="5891" width="35.0703125" customWidth="1"/>
    <col min="5892" max="5897" width="8.92578125" customWidth="1"/>
    <col min="6146" max="6146" width="3.28515625" customWidth="1"/>
    <col min="6147" max="6147" width="35.0703125" customWidth="1"/>
    <col min="6148" max="6153" width="8.92578125" customWidth="1"/>
    <col min="6402" max="6402" width="3.28515625" customWidth="1"/>
    <col min="6403" max="6403" width="35.0703125" customWidth="1"/>
    <col min="6404" max="6409" width="8.92578125" customWidth="1"/>
    <col min="6658" max="6658" width="3.28515625" customWidth="1"/>
    <col min="6659" max="6659" width="35.0703125" customWidth="1"/>
    <col min="6660" max="6665" width="8.92578125" customWidth="1"/>
    <col min="6914" max="6914" width="3.28515625" customWidth="1"/>
    <col min="6915" max="6915" width="35.0703125" customWidth="1"/>
    <col min="6916" max="6921" width="8.92578125" customWidth="1"/>
    <col min="7170" max="7170" width="3.28515625" customWidth="1"/>
    <col min="7171" max="7171" width="35.0703125" customWidth="1"/>
    <col min="7172" max="7177" width="8.92578125" customWidth="1"/>
    <col min="7426" max="7426" width="3.28515625" customWidth="1"/>
    <col min="7427" max="7427" width="35.0703125" customWidth="1"/>
    <col min="7428" max="7433" width="8.92578125" customWidth="1"/>
    <col min="7682" max="7682" width="3.28515625" customWidth="1"/>
    <col min="7683" max="7683" width="35.0703125" customWidth="1"/>
    <col min="7684" max="7689" width="8.92578125" customWidth="1"/>
    <col min="7938" max="7938" width="3.28515625" customWidth="1"/>
    <col min="7939" max="7939" width="35.0703125" customWidth="1"/>
    <col min="7940" max="7945" width="8.92578125" customWidth="1"/>
    <col min="8194" max="8194" width="3.28515625" customWidth="1"/>
    <col min="8195" max="8195" width="35.0703125" customWidth="1"/>
    <col min="8196" max="8201" width="8.92578125" customWidth="1"/>
    <col min="8450" max="8450" width="3.28515625" customWidth="1"/>
    <col min="8451" max="8451" width="35.0703125" customWidth="1"/>
    <col min="8452" max="8457" width="8.92578125" customWidth="1"/>
    <col min="8706" max="8706" width="3.28515625" customWidth="1"/>
    <col min="8707" max="8707" width="35.0703125" customWidth="1"/>
    <col min="8708" max="8713" width="8.92578125" customWidth="1"/>
    <col min="8962" max="8962" width="3.28515625" customWidth="1"/>
    <col min="8963" max="8963" width="35.0703125" customWidth="1"/>
    <col min="8964" max="8969" width="8.92578125" customWidth="1"/>
    <col min="9218" max="9218" width="3.28515625" customWidth="1"/>
    <col min="9219" max="9219" width="35.0703125" customWidth="1"/>
    <col min="9220" max="9225" width="8.92578125" customWidth="1"/>
    <col min="9474" max="9474" width="3.28515625" customWidth="1"/>
    <col min="9475" max="9475" width="35.0703125" customWidth="1"/>
    <col min="9476" max="9481" width="8.92578125" customWidth="1"/>
    <col min="9730" max="9730" width="3.28515625" customWidth="1"/>
    <col min="9731" max="9731" width="35.0703125" customWidth="1"/>
    <col min="9732" max="9737" width="8.92578125" customWidth="1"/>
    <col min="9986" max="9986" width="3.28515625" customWidth="1"/>
    <col min="9987" max="9987" width="35.0703125" customWidth="1"/>
    <col min="9988" max="9993" width="8.92578125" customWidth="1"/>
    <col min="10242" max="10242" width="3.28515625" customWidth="1"/>
    <col min="10243" max="10243" width="35.0703125" customWidth="1"/>
    <col min="10244" max="10249" width="8.92578125" customWidth="1"/>
    <col min="10498" max="10498" width="3.28515625" customWidth="1"/>
    <col min="10499" max="10499" width="35.0703125" customWidth="1"/>
    <col min="10500" max="10505" width="8.92578125" customWidth="1"/>
    <col min="10754" max="10754" width="3.28515625" customWidth="1"/>
    <col min="10755" max="10755" width="35.0703125" customWidth="1"/>
    <col min="10756" max="10761" width="8.92578125" customWidth="1"/>
    <col min="11010" max="11010" width="3.28515625" customWidth="1"/>
    <col min="11011" max="11011" width="35.0703125" customWidth="1"/>
    <col min="11012" max="11017" width="8.92578125" customWidth="1"/>
    <col min="11266" max="11266" width="3.28515625" customWidth="1"/>
    <col min="11267" max="11267" width="35.0703125" customWidth="1"/>
    <col min="11268" max="11273" width="8.92578125" customWidth="1"/>
    <col min="11522" max="11522" width="3.28515625" customWidth="1"/>
    <col min="11523" max="11523" width="35.0703125" customWidth="1"/>
    <col min="11524" max="11529" width="8.92578125" customWidth="1"/>
    <col min="11778" max="11778" width="3.28515625" customWidth="1"/>
    <col min="11779" max="11779" width="35.0703125" customWidth="1"/>
    <col min="11780" max="11785" width="8.92578125" customWidth="1"/>
    <col min="12034" max="12034" width="3.28515625" customWidth="1"/>
    <col min="12035" max="12035" width="35.0703125" customWidth="1"/>
    <col min="12036" max="12041" width="8.92578125" customWidth="1"/>
    <col min="12290" max="12290" width="3.28515625" customWidth="1"/>
    <col min="12291" max="12291" width="35.0703125" customWidth="1"/>
    <col min="12292" max="12297" width="8.92578125" customWidth="1"/>
    <col min="12546" max="12546" width="3.28515625" customWidth="1"/>
    <col min="12547" max="12547" width="35.0703125" customWidth="1"/>
    <col min="12548" max="12553" width="8.92578125" customWidth="1"/>
    <col min="12802" max="12802" width="3.28515625" customWidth="1"/>
    <col min="12803" max="12803" width="35.0703125" customWidth="1"/>
    <col min="12804" max="12809" width="8.92578125" customWidth="1"/>
    <col min="13058" max="13058" width="3.28515625" customWidth="1"/>
    <col min="13059" max="13059" width="35.0703125" customWidth="1"/>
    <col min="13060" max="13065" width="8.92578125" customWidth="1"/>
    <col min="13314" max="13314" width="3.28515625" customWidth="1"/>
    <col min="13315" max="13315" width="35.0703125" customWidth="1"/>
    <col min="13316" max="13321" width="8.92578125" customWidth="1"/>
    <col min="13570" max="13570" width="3.28515625" customWidth="1"/>
    <col min="13571" max="13571" width="35.0703125" customWidth="1"/>
    <col min="13572" max="13577" width="8.92578125" customWidth="1"/>
    <col min="13826" max="13826" width="3.28515625" customWidth="1"/>
    <col min="13827" max="13827" width="35.0703125" customWidth="1"/>
    <col min="13828" max="13833" width="8.92578125" customWidth="1"/>
    <col min="14082" max="14082" width="3.28515625" customWidth="1"/>
    <col min="14083" max="14083" width="35.0703125" customWidth="1"/>
    <col min="14084" max="14089" width="8.92578125" customWidth="1"/>
    <col min="14338" max="14338" width="3.28515625" customWidth="1"/>
    <col min="14339" max="14339" width="35.0703125" customWidth="1"/>
    <col min="14340" max="14345" width="8.92578125" customWidth="1"/>
    <col min="14594" max="14594" width="3.28515625" customWidth="1"/>
    <col min="14595" max="14595" width="35.0703125" customWidth="1"/>
    <col min="14596" max="14601" width="8.92578125" customWidth="1"/>
    <col min="14850" max="14850" width="3.28515625" customWidth="1"/>
    <col min="14851" max="14851" width="35.0703125" customWidth="1"/>
    <col min="14852" max="14857" width="8.92578125" customWidth="1"/>
    <col min="15106" max="15106" width="3.28515625" customWidth="1"/>
    <col min="15107" max="15107" width="35.0703125" customWidth="1"/>
    <col min="15108" max="15113" width="8.92578125" customWidth="1"/>
    <col min="15362" max="15362" width="3.28515625" customWidth="1"/>
    <col min="15363" max="15363" width="35.0703125" customWidth="1"/>
    <col min="15364" max="15369" width="8.92578125" customWidth="1"/>
    <col min="15618" max="15618" width="3.28515625" customWidth="1"/>
    <col min="15619" max="15619" width="35.0703125" customWidth="1"/>
    <col min="15620" max="15625" width="8.92578125" customWidth="1"/>
    <col min="15874" max="15874" width="3.28515625" customWidth="1"/>
    <col min="15875" max="15875" width="35.0703125" customWidth="1"/>
    <col min="15876" max="15881" width="8.92578125" customWidth="1"/>
    <col min="16130" max="16130" width="3.28515625" customWidth="1"/>
    <col min="16131" max="16131" width="35.0703125" customWidth="1"/>
    <col min="16132" max="16137" width="8.92578125" customWidth="1"/>
  </cols>
  <sheetData>
    <row r="1" spans="1:10" ht="24.95" customHeight="1" x14ac:dyDescent="0.4">
      <c r="A1" s="139"/>
      <c r="B1" s="140"/>
      <c r="C1" s="140"/>
      <c r="D1" s="140"/>
      <c r="E1" s="140"/>
      <c r="F1" s="450" t="s">
        <v>62</v>
      </c>
      <c r="G1" s="450"/>
      <c r="H1" s="450"/>
      <c r="I1" s="450"/>
    </row>
    <row r="2" spans="1:10" ht="24.95" customHeight="1" x14ac:dyDescent="0.4">
      <c r="A2" s="140"/>
      <c r="B2" s="140"/>
      <c r="C2" s="140"/>
      <c r="D2" s="140"/>
      <c r="E2" s="140"/>
      <c r="F2" s="140"/>
      <c r="G2" s="140"/>
      <c r="H2" s="140"/>
      <c r="I2" s="140"/>
    </row>
    <row r="3" spans="1:10" ht="24.95" customHeight="1" x14ac:dyDescent="0.4">
      <c r="A3" s="422" t="s">
        <v>65</v>
      </c>
      <c r="B3" s="422"/>
      <c r="C3" s="422"/>
      <c r="D3" s="422"/>
      <c r="E3" s="422"/>
      <c r="F3" s="422"/>
      <c r="G3" s="422"/>
      <c r="H3" s="422"/>
      <c r="I3" s="422"/>
    </row>
    <row r="4" spans="1:10" ht="24.95" customHeight="1" x14ac:dyDescent="0.4">
      <c r="A4" s="423" t="s">
        <v>66</v>
      </c>
      <c r="B4" s="423"/>
      <c r="C4" s="423"/>
      <c r="D4" s="423"/>
      <c r="E4" s="423"/>
      <c r="F4" s="423"/>
      <c r="G4" s="423"/>
      <c r="H4" s="423"/>
      <c r="I4" s="423"/>
    </row>
    <row r="5" spans="1:10" ht="50.1" customHeight="1" x14ac:dyDescent="0.4">
      <c r="A5" s="462" t="str">
        <f>B13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B5" s="462"/>
      <c r="C5" s="462"/>
      <c r="D5" s="462"/>
      <c r="E5" s="462"/>
      <c r="F5" s="462"/>
      <c r="G5" s="462"/>
      <c r="H5" s="462"/>
      <c r="I5" s="462"/>
    </row>
    <row r="6" spans="1:10" ht="112.5" x14ac:dyDescent="0.4">
      <c r="A6" s="269" t="s">
        <v>0</v>
      </c>
      <c r="B6" s="269" t="s">
        <v>7</v>
      </c>
      <c r="C6" s="269" t="s">
        <v>5</v>
      </c>
      <c r="D6" s="269" t="s">
        <v>50</v>
      </c>
      <c r="E6" s="269" t="s">
        <v>110</v>
      </c>
      <c r="F6" s="269" t="s">
        <v>8</v>
      </c>
      <c r="G6" s="269" t="s">
        <v>9</v>
      </c>
      <c r="H6" s="441" t="s">
        <v>10</v>
      </c>
      <c r="I6" s="442"/>
    </row>
    <row r="7" spans="1:10" ht="15" customHeight="1" x14ac:dyDescent="0.4">
      <c r="A7" s="218">
        <v>1</v>
      </c>
      <c r="B7" s="218">
        <v>2</v>
      </c>
      <c r="C7" s="218">
        <v>3</v>
      </c>
      <c r="D7" s="218">
        <v>4</v>
      </c>
      <c r="E7" s="218">
        <v>5</v>
      </c>
      <c r="F7" s="218">
        <v>6</v>
      </c>
      <c r="G7" s="218">
        <v>7</v>
      </c>
      <c r="H7" s="460">
        <v>8</v>
      </c>
      <c r="I7" s="461"/>
    </row>
    <row r="8" spans="1:10" ht="24.95" customHeight="1" x14ac:dyDescent="0.4">
      <c r="A8" s="451" t="s">
        <v>11</v>
      </c>
      <c r="B8" s="452"/>
      <c r="C8" s="452"/>
      <c r="D8" s="452"/>
      <c r="E8" s="452"/>
      <c r="F8" s="452"/>
      <c r="G8" s="452"/>
      <c r="H8" s="452"/>
      <c r="I8" s="453"/>
    </row>
    <row r="9" spans="1:10" ht="56.25" x14ac:dyDescent="0.4">
      <c r="A9" s="153">
        <v>1</v>
      </c>
      <c r="B9" s="273" t="s">
        <v>204</v>
      </c>
      <c r="C9" s="409" t="s">
        <v>206</v>
      </c>
      <c r="D9" s="153" t="s">
        <v>203</v>
      </c>
      <c r="E9" s="154">
        <v>50.9</v>
      </c>
      <c r="F9" s="155">
        <f>(1746517.23+115468.76+7883.54+3660.86)/1000*1.015</f>
        <v>1901.63</v>
      </c>
      <c r="G9" s="156" t="s">
        <v>202</v>
      </c>
      <c r="H9" s="454">
        <f>F9/E9</f>
        <v>37.36</v>
      </c>
      <c r="I9" s="455"/>
      <c r="J9" s="147" t="s">
        <v>113</v>
      </c>
    </row>
    <row r="10" spans="1:10" ht="24.95" customHeight="1" x14ac:dyDescent="0.4">
      <c r="A10" s="451" t="s">
        <v>112</v>
      </c>
      <c r="B10" s="452"/>
      <c r="C10" s="452"/>
      <c r="D10" s="452"/>
      <c r="E10" s="452"/>
      <c r="F10" s="452"/>
      <c r="G10" s="452"/>
      <c r="H10" s="452"/>
      <c r="I10" s="453"/>
    </row>
    <row r="11" spans="1:10" ht="83.25" customHeight="1" x14ac:dyDescent="0.4">
      <c r="A11" s="456" t="s">
        <v>0</v>
      </c>
      <c r="B11" s="456" t="s">
        <v>7</v>
      </c>
      <c r="C11" s="456" t="s">
        <v>5</v>
      </c>
      <c r="D11" s="456" t="s">
        <v>50</v>
      </c>
      <c r="E11" s="456" t="s">
        <v>51</v>
      </c>
      <c r="F11" s="456" t="s">
        <v>12</v>
      </c>
      <c r="G11" s="456" t="s">
        <v>27</v>
      </c>
      <c r="H11" s="458" t="s">
        <v>54</v>
      </c>
      <c r="I11" s="459"/>
    </row>
    <row r="12" spans="1:10" ht="24.95" customHeight="1" x14ac:dyDescent="0.4">
      <c r="A12" s="457"/>
      <c r="B12" s="457"/>
      <c r="C12" s="457"/>
      <c r="D12" s="457"/>
      <c r="E12" s="457"/>
      <c r="F12" s="457"/>
      <c r="G12" s="457"/>
      <c r="H12" s="294" t="s">
        <v>156</v>
      </c>
      <c r="I12" s="306">
        <f>'НЦС К-500'!P29</f>
        <v>0.999</v>
      </c>
    </row>
    <row r="13" spans="1:10" ht="99" customHeight="1" x14ac:dyDescent="0.4">
      <c r="A13" s="219">
        <v>1</v>
      </c>
      <c r="B13" s="220" t="str">
        <f>'НЦС К-500'!A5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C13" s="157" t="s">
        <v>52</v>
      </c>
      <c r="D13" s="153" t="str">
        <f>D9</f>
        <v>Труба Д500 в футляре Д800</v>
      </c>
      <c r="E13" s="154">
        <f>'НЦС К-500'!L6</f>
        <v>85</v>
      </c>
      <c r="F13" s="154">
        <f>H9</f>
        <v>37.36</v>
      </c>
      <c r="G13" s="156" t="str">
        <f>G9</f>
        <v xml:space="preserve">  Март 2023</v>
      </c>
      <c r="H13" s="443">
        <f>E13*F13*I12</f>
        <v>3172.42</v>
      </c>
      <c r="I13" s="444"/>
      <c r="J13" s="209">
        <f>'НЦС К-500'!P29</f>
        <v>1</v>
      </c>
    </row>
    <row r="14" spans="1:10" x14ac:dyDescent="0.4">
      <c r="A14" s="445" t="s">
        <v>13</v>
      </c>
      <c r="B14" s="445"/>
      <c r="C14" s="221"/>
      <c r="D14" s="153"/>
      <c r="E14" s="222"/>
      <c r="F14" s="223"/>
      <c r="G14" s="155"/>
      <c r="H14" s="446">
        <f>SUM(H13:H13)</f>
        <v>3172.42</v>
      </c>
      <c r="I14" s="447"/>
      <c r="J14" s="45">
        <f>H14*J15</f>
        <v>4145.3999999999996</v>
      </c>
    </row>
    <row r="15" spans="1:10" ht="24.95" customHeight="1" x14ac:dyDescent="0.4">
      <c r="A15" s="141"/>
      <c r="B15" s="448"/>
      <c r="C15" s="448"/>
      <c r="D15" s="448"/>
      <c r="E15" s="448"/>
      <c r="F15" s="133"/>
      <c r="G15" s="133"/>
      <c r="H15" s="449"/>
      <c r="I15" s="449"/>
      <c r="J15" s="150">
        <v>1.3067</v>
      </c>
    </row>
    <row r="16" spans="1:10" x14ac:dyDescent="0.4">
      <c r="A16" s="132" t="s">
        <v>100</v>
      </c>
      <c r="B16" s="432" t="s">
        <v>111</v>
      </c>
      <c r="C16" s="432"/>
      <c r="D16" s="432"/>
      <c r="E16" s="432"/>
      <c r="F16" s="133"/>
      <c r="G16" s="133"/>
      <c r="H16" s="433"/>
      <c r="I16" s="433"/>
    </row>
    <row r="17" spans="1:9" x14ac:dyDescent="0.4">
      <c r="A17" s="132"/>
      <c r="B17" s="432"/>
      <c r="C17" s="432"/>
      <c r="D17" s="432"/>
      <c r="E17" s="432"/>
      <c r="F17" s="133"/>
      <c r="G17" s="133"/>
      <c r="H17" s="434"/>
      <c r="I17" s="434"/>
    </row>
    <row r="18" spans="1:9" ht="75.75" customHeight="1" x14ac:dyDescent="0.4">
      <c r="A18" s="435" t="s">
        <v>87</v>
      </c>
      <c r="B18" s="427" t="s">
        <v>83</v>
      </c>
      <c r="C18" s="437" t="s">
        <v>88</v>
      </c>
      <c r="D18" s="439" t="s">
        <v>89</v>
      </c>
      <c r="E18" s="427" t="s">
        <v>90</v>
      </c>
      <c r="F18" s="427" t="s">
        <v>139</v>
      </c>
      <c r="G18" s="427" t="s">
        <v>91</v>
      </c>
      <c r="H18" s="134"/>
      <c r="I18" s="134"/>
    </row>
    <row r="19" spans="1:9" ht="75.75" customHeight="1" x14ac:dyDescent="0.4">
      <c r="A19" s="436"/>
      <c r="B19" s="428"/>
      <c r="C19" s="438"/>
      <c r="D19" s="440"/>
      <c r="E19" s="428"/>
      <c r="F19" s="428"/>
      <c r="G19" s="428"/>
      <c r="H19" s="134"/>
      <c r="I19" s="134"/>
    </row>
    <row r="20" spans="1:9" x14ac:dyDescent="0.4">
      <c r="A20" s="224">
        <v>1</v>
      </c>
      <c r="B20" s="225" t="s">
        <v>92</v>
      </c>
      <c r="C20" s="226">
        <f>H14*1000</f>
        <v>3172420</v>
      </c>
      <c r="D20" s="227">
        <f>1.0034*1.0007*1*1.0025*1.0046*1.0077*1.0057*1.0133*1.0148*1.1195*1.1074</f>
        <v>1.3065</v>
      </c>
      <c r="E20" s="228">
        <f>C20*D20</f>
        <v>4144766.73</v>
      </c>
      <c r="F20" s="229">
        <v>1</v>
      </c>
      <c r="G20" s="228">
        <f>E20*F20</f>
        <v>4144766.73</v>
      </c>
      <c r="H20" s="135"/>
      <c r="I20" s="135"/>
    </row>
    <row r="21" spans="1:9" x14ac:dyDescent="0.4">
      <c r="A21" s="224"/>
      <c r="B21" s="230" t="s">
        <v>84</v>
      </c>
      <c r="C21" s="231">
        <f>C20</f>
        <v>3172420</v>
      </c>
      <c r="D21" s="232"/>
      <c r="E21" s="233">
        <f>E20</f>
        <v>4144766.73</v>
      </c>
      <c r="F21" s="233"/>
      <c r="G21" s="233">
        <f>G20</f>
        <v>4144766.73</v>
      </c>
      <c r="H21" s="136"/>
      <c r="I21" s="136"/>
    </row>
    <row r="22" spans="1:9" x14ac:dyDescent="0.4">
      <c r="A22" s="224"/>
      <c r="B22" s="225" t="s">
        <v>85</v>
      </c>
      <c r="C22" s="226">
        <f>C21*20%</f>
        <v>634484</v>
      </c>
      <c r="D22" s="232"/>
      <c r="E22" s="226">
        <f>E21*20/100</f>
        <v>828953.35</v>
      </c>
      <c r="F22" s="228"/>
      <c r="G22" s="228">
        <f>G21*20%</f>
        <v>828953.35</v>
      </c>
      <c r="H22" s="137"/>
      <c r="I22" s="137"/>
    </row>
    <row r="23" spans="1:9" x14ac:dyDescent="0.4">
      <c r="A23" s="224"/>
      <c r="B23" s="230" t="s">
        <v>86</v>
      </c>
      <c r="C23" s="231">
        <f>C21+C22</f>
        <v>3806904</v>
      </c>
      <c r="D23" s="232"/>
      <c r="E23" s="231">
        <f>E21+E22</f>
        <v>4973720.08</v>
      </c>
      <c r="F23" s="233"/>
      <c r="G23" s="233">
        <f>G21+G22</f>
        <v>4973720.08</v>
      </c>
      <c r="H23" s="134"/>
      <c r="I23" s="134"/>
    </row>
    <row r="24" spans="1:9" x14ac:dyDescent="0.4">
      <c r="A24" s="134"/>
      <c r="B24" s="134"/>
      <c r="C24" s="134"/>
      <c r="D24" s="134"/>
      <c r="E24" s="134"/>
      <c r="F24" s="134"/>
      <c r="G24" s="134"/>
      <c r="H24" s="134"/>
      <c r="I24" s="134"/>
    </row>
    <row r="25" spans="1:9" x14ac:dyDescent="0.4">
      <c r="A25" s="134"/>
      <c r="B25" s="134"/>
      <c r="C25" s="134"/>
      <c r="D25" s="134"/>
      <c r="E25" s="134"/>
      <c r="F25" s="134"/>
      <c r="G25" s="134"/>
      <c r="H25" s="134"/>
      <c r="I25" s="134"/>
    </row>
    <row r="26" spans="1:9" x14ac:dyDescent="0.4">
      <c r="A26" s="429" t="s">
        <v>245</v>
      </c>
      <c r="B26" s="429"/>
      <c r="C26" s="429"/>
      <c r="D26" s="429"/>
      <c r="E26" s="429"/>
      <c r="F26" s="429"/>
      <c r="G26" s="429"/>
      <c r="H26" s="429"/>
      <c r="I26" s="270"/>
    </row>
    <row r="27" spans="1:9" x14ac:dyDescent="0.4">
      <c r="A27" s="138"/>
      <c r="B27" s="138"/>
      <c r="C27" s="138"/>
      <c r="D27" s="138"/>
      <c r="E27" s="138"/>
      <c r="F27" s="138"/>
      <c r="G27" s="138"/>
      <c r="H27" s="138"/>
      <c r="I27" s="138"/>
    </row>
    <row r="28" spans="1:9" x14ac:dyDescent="0.4">
      <c r="A28" s="138"/>
      <c r="B28" s="138"/>
      <c r="C28" s="138"/>
      <c r="D28" s="138"/>
      <c r="E28" s="138"/>
      <c r="F28" s="138"/>
      <c r="G28" s="138"/>
      <c r="H28" s="138"/>
      <c r="I28" s="138"/>
    </row>
    <row r="29" spans="1:9" x14ac:dyDescent="0.4">
      <c r="A29" s="138"/>
      <c r="B29" s="138"/>
      <c r="C29" s="138"/>
      <c r="D29" s="138"/>
      <c r="E29" s="138"/>
      <c r="F29" s="138"/>
      <c r="G29" s="138"/>
      <c r="H29" s="138"/>
      <c r="I29" s="138"/>
    </row>
    <row r="30" spans="1:9" x14ac:dyDescent="0.4">
      <c r="A30" s="138"/>
      <c r="B30" s="138"/>
      <c r="C30" s="138"/>
      <c r="D30" s="138"/>
      <c r="E30" s="138"/>
      <c r="F30" s="138"/>
      <c r="G30" s="138"/>
      <c r="H30" s="138"/>
      <c r="I30" s="138"/>
    </row>
    <row r="31" spans="1:9" x14ac:dyDescent="0.4">
      <c r="A31" s="138"/>
      <c r="B31" s="138"/>
      <c r="C31" s="138"/>
      <c r="D31" s="138"/>
      <c r="E31" s="138"/>
      <c r="F31" s="138"/>
      <c r="G31" s="138"/>
      <c r="H31" s="138"/>
      <c r="I31" s="138"/>
    </row>
    <row r="32" spans="1:9" x14ac:dyDescent="0.4">
      <c r="A32" s="134"/>
      <c r="B32" s="134"/>
      <c r="C32" s="134"/>
      <c r="D32" s="134"/>
      <c r="E32" s="134"/>
      <c r="F32" s="134"/>
      <c r="G32" s="134"/>
      <c r="H32" s="134"/>
      <c r="I32" s="134"/>
    </row>
    <row r="33" spans="1:9" x14ac:dyDescent="0.4">
      <c r="A33" s="430"/>
      <c r="B33" s="431"/>
      <c r="C33" s="431"/>
      <c r="D33" s="431"/>
      <c r="E33" s="431"/>
      <c r="F33" s="134"/>
      <c r="G33" s="134"/>
      <c r="H33" s="134"/>
      <c r="I33" s="134"/>
    </row>
  </sheetData>
  <mergeCells count="35">
    <mergeCell ref="F1:I1"/>
    <mergeCell ref="A8:I8"/>
    <mergeCell ref="H9:I9"/>
    <mergeCell ref="A10:I10"/>
    <mergeCell ref="F11:F12"/>
    <mergeCell ref="G11:G12"/>
    <mergeCell ref="H11:I11"/>
    <mergeCell ref="H7:I7"/>
    <mergeCell ref="A3:I3"/>
    <mergeCell ref="A4:I4"/>
    <mergeCell ref="A5:I5"/>
    <mergeCell ref="A11:A12"/>
    <mergeCell ref="B11:B12"/>
    <mergeCell ref="C11:C12"/>
    <mergeCell ref="D11:D12"/>
    <mergeCell ref="E11:E12"/>
    <mergeCell ref="H6:I6"/>
    <mergeCell ref="H13:I13"/>
    <mergeCell ref="A14:B14"/>
    <mergeCell ref="H14:I14"/>
    <mergeCell ref="B15:E15"/>
    <mergeCell ref="H15:I15"/>
    <mergeCell ref="G18:G19"/>
    <mergeCell ref="A26:H26"/>
    <mergeCell ref="A33:E33"/>
    <mergeCell ref="B16:E16"/>
    <mergeCell ref="H16:I16"/>
    <mergeCell ref="B17:E17"/>
    <mergeCell ref="H17:I17"/>
    <mergeCell ref="A18:A19"/>
    <mergeCell ref="B18:B19"/>
    <mergeCell ref="C18:C19"/>
    <mergeCell ref="D18:D19"/>
    <mergeCell ref="E18:E19"/>
    <mergeCell ref="F18:F19"/>
  </mergeCells>
  <pageMargins left="0.7" right="0.7" top="0.75" bottom="0.75" header="0.3" footer="0.3"/>
  <pageSetup paperSize="9" scale="41" orientation="portrait" r:id="rId1"/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V54"/>
  <sheetViews>
    <sheetView view="pageBreakPreview" zoomScale="60" zoomScaleNormal="70" workbookViewId="0">
      <selection activeCell="A5" sqref="A5:Q5"/>
    </sheetView>
  </sheetViews>
  <sheetFormatPr defaultRowHeight="26.25" x14ac:dyDescent="0.4"/>
  <cols>
    <col min="1" max="1" width="3.140625" customWidth="1"/>
    <col min="3" max="3" width="26.5703125" customWidth="1"/>
    <col min="6" max="6" width="10.85546875" customWidth="1"/>
    <col min="7" max="7" width="10.5703125" customWidth="1"/>
    <col min="8" max="8" width="11.28515625" customWidth="1"/>
    <col min="16" max="16" width="11" customWidth="1"/>
    <col min="18" max="18" width="11.7109375" hidden="1" customWidth="1"/>
    <col min="19" max="20" width="9.140625" hidden="1" customWidth="1"/>
    <col min="21" max="23" width="0" hidden="1" customWidth="1"/>
  </cols>
  <sheetData>
    <row r="1" spans="1:20" x14ac:dyDescent="0.4">
      <c r="O1" s="131" t="s">
        <v>95</v>
      </c>
    </row>
    <row r="2" spans="1:20" ht="15" customHeight="1" x14ac:dyDescent="0.4"/>
    <row r="3" spans="1:20" x14ac:dyDescent="0.4">
      <c r="A3" s="422" t="s">
        <v>65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1"/>
      <c r="S3" s="1"/>
      <c r="T3" s="1"/>
    </row>
    <row r="4" spans="1:20" x14ac:dyDescent="0.4">
      <c r="A4" s="423" t="s">
        <v>66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1"/>
      <c r="S4" s="1"/>
      <c r="T4" s="1"/>
    </row>
    <row r="5" spans="1:20" ht="35.1" customHeight="1" x14ac:dyDescent="0.4">
      <c r="A5" s="424" t="str">
        <f>'НЦС К-500'!A5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1"/>
      <c r="S5" s="1"/>
      <c r="T5" s="1"/>
    </row>
    <row r="6" spans="1:20" ht="24.95" customHeight="1" x14ac:dyDescent="0.4">
      <c r="A6" s="125"/>
      <c r="B6" s="125"/>
      <c r="C6" s="125"/>
      <c r="D6" s="125"/>
      <c r="E6" s="125"/>
      <c r="F6" s="125"/>
      <c r="G6" s="275" t="s">
        <v>157</v>
      </c>
      <c r="H6" s="276" t="s">
        <v>177</v>
      </c>
      <c r="I6" s="125" t="s">
        <v>106</v>
      </c>
      <c r="J6" s="125">
        <v>400</v>
      </c>
      <c r="K6" s="125" t="s">
        <v>105</v>
      </c>
      <c r="L6" s="148">
        <f>1535+320</f>
        <v>1855</v>
      </c>
      <c r="M6" s="125"/>
      <c r="N6" s="125"/>
      <c r="O6" s="125"/>
      <c r="P6" s="125"/>
      <c r="Q6" s="125"/>
      <c r="R6" s="1"/>
      <c r="S6" s="1"/>
      <c r="T6" s="1"/>
    </row>
    <row r="7" spans="1:20" ht="24.95" customHeight="1" x14ac:dyDescent="0.4">
      <c r="A7" s="125"/>
      <c r="B7" s="125"/>
      <c r="C7" s="125"/>
      <c r="D7" s="125"/>
      <c r="E7" s="125"/>
      <c r="F7" s="125"/>
      <c r="G7" s="125"/>
      <c r="H7" s="125"/>
      <c r="I7" s="125"/>
      <c r="J7" s="125"/>
      <c r="K7" s="125"/>
      <c r="L7" s="125"/>
      <c r="M7" s="125"/>
      <c r="N7" s="125"/>
      <c r="O7" s="125"/>
      <c r="P7" s="125"/>
      <c r="Q7" s="125"/>
      <c r="R7" s="1"/>
      <c r="S7" s="1"/>
      <c r="T7" s="1"/>
    </row>
    <row r="8" spans="1:20" ht="45" customHeight="1" x14ac:dyDescent="0.4">
      <c r="A8" s="100"/>
      <c r="B8" s="101"/>
      <c r="C8" s="309" t="s">
        <v>67</v>
      </c>
      <c r="D8" s="310" t="s">
        <v>98</v>
      </c>
      <c r="E8" s="311" t="s">
        <v>99</v>
      </c>
      <c r="F8" s="310" t="s">
        <v>158</v>
      </c>
      <c r="G8" s="310" t="s">
        <v>159</v>
      </c>
      <c r="H8" s="310" t="s">
        <v>68</v>
      </c>
      <c r="I8" s="310" t="s">
        <v>69</v>
      </c>
      <c r="J8" s="102"/>
      <c r="K8" s="103"/>
      <c r="L8" s="99"/>
      <c r="M8" s="99"/>
      <c r="N8" s="99"/>
      <c r="O8" s="99"/>
      <c r="P8" s="99"/>
      <c r="Q8" s="1"/>
      <c r="R8" s="1"/>
      <c r="S8" s="1"/>
      <c r="T8" s="1"/>
    </row>
    <row r="9" spans="1:20" ht="24.95" customHeight="1" x14ac:dyDescent="0.4">
      <c r="A9" s="100"/>
      <c r="B9" s="101"/>
      <c r="C9" s="296" t="s">
        <v>160</v>
      </c>
      <c r="D9" s="297" t="s">
        <v>97</v>
      </c>
      <c r="E9" s="107">
        <f>J6</f>
        <v>400</v>
      </c>
      <c r="F9" s="106" t="s">
        <v>161</v>
      </c>
      <c r="G9" s="298">
        <v>0</v>
      </c>
      <c r="H9" s="106">
        <v>195</v>
      </c>
      <c r="I9" s="108">
        <v>3</v>
      </c>
      <c r="J9" s="102"/>
      <c r="K9" s="103"/>
      <c r="L9" s="99"/>
      <c r="M9" s="99"/>
      <c r="N9" s="99"/>
      <c r="O9" s="99"/>
      <c r="P9" s="99"/>
      <c r="Q9" s="1"/>
      <c r="R9" s="299">
        <v>1535</v>
      </c>
      <c r="S9" s="1"/>
      <c r="T9" s="1"/>
    </row>
    <row r="10" spans="1:20" ht="24.95" customHeight="1" x14ac:dyDescent="0.4">
      <c r="A10" s="100"/>
      <c r="B10" s="101"/>
      <c r="C10" s="296" t="s">
        <v>160</v>
      </c>
      <c r="D10" s="297" t="s">
        <v>97</v>
      </c>
      <c r="E10" s="107">
        <f>J6</f>
        <v>400</v>
      </c>
      <c r="F10" s="106" t="s">
        <v>161</v>
      </c>
      <c r="G10" s="298">
        <v>0</v>
      </c>
      <c r="H10" s="106">
        <f>R9-H9</f>
        <v>1340</v>
      </c>
      <c r="I10" s="108">
        <v>4</v>
      </c>
      <c r="J10" s="102"/>
      <c r="K10" s="103"/>
      <c r="L10" s="99"/>
      <c r="M10" s="99"/>
      <c r="N10" s="99"/>
      <c r="O10" s="99"/>
      <c r="P10" s="99"/>
      <c r="Q10" s="1"/>
      <c r="R10" s="1"/>
      <c r="S10" s="1"/>
      <c r="T10" s="1"/>
    </row>
    <row r="11" spans="1:20" ht="24.95" hidden="1" customHeight="1" x14ac:dyDescent="0.4">
      <c r="A11" s="100"/>
      <c r="B11" s="101"/>
      <c r="C11" s="296" t="s">
        <v>160</v>
      </c>
      <c r="D11" s="297" t="s">
        <v>97</v>
      </c>
      <c r="E11" s="107">
        <f>E10</f>
        <v>400</v>
      </c>
      <c r="F11" s="106" t="s">
        <v>161</v>
      </c>
      <c r="G11" s="298">
        <v>0</v>
      </c>
      <c r="H11" s="106">
        <f>R9-H9-H10</f>
        <v>0</v>
      </c>
      <c r="I11" s="108">
        <v>5</v>
      </c>
      <c r="J11" s="102"/>
      <c r="K11" s="103"/>
      <c r="L11" s="99"/>
      <c r="M11" s="99"/>
      <c r="N11" s="99"/>
      <c r="O11" s="99"/>
      <c r="P11" s="99"/>
      <c r="Q11" s="1"/>
      <c r="R11" s="1"/>
      <c r="S11" s="1"/>
      <c r="T11" s="1"/>
    </row>
    <row r="12" spans="1:20" ht="24.95" hidden="1" customHeight="1" x14ac:dyDescent="0.4">
      <c r="A12" s="104"/>
      <c r="B12" s="105"/>
      <c r="C12" s="339" t="s">
        <v>162</v>
      </c>
      <c r="D12" s="340" t="s">
        <v>97</v>
      </c>
      <c r="E12" s="341">
        <f>J6</f>
        <v>400</v>
      </c>
      <c r="F12" s="340" t="s">
        <v>163</v>
      </c>
      <c r="G12" s="342">
        <v>700</v>
      </c>
      <c r="H12" s="343">
        <v>0</v>
      </c>
      <c r="I12" s="344">
        <v>3</v>
      </c>
      <c r="J12" s="102"/>
      <c r="K12" s="103"/>
      <c r="L12" s="99"/>
      <c r="M12" s="99"/>
      <c r="N12" s="99"/>
      <c r="O12" s="99"/>
      <c r="P12" s="99"/>
      <c r="Q12" s="1"/>
      <c r="R12" s="299">
        <v>320</v>
      </c>
      <c r="S12" s="1"/>
      <c r="T12" s="1"/>
    </row>
    <row r="13" spans="1:20" ht="24.95" customHeight="1" x14ac:dyDescent="0.4">
      <c r="A13" s="104"/>
      <c r="B13" s="105"/>
      <c r="C13" s="339" t="str">
        <f>C12</f>
        <v>ЗАКРЫТАЯ</v>
      </c>
      <c r="D13" s="340" t="s">
        <v>97</v>
      </c>
      <c r="E13" s="341">
        <f>E12</f>
        <v>400</v>
      </c>
      <c r="F13" s="340" t="str">
        <f>F12</f>
        <v>В ФУТЛЯРЕ</v>
      </c>
      <c r="G13" s="342">
        <f>G12</f>
        <v>700</v>
      </c>
      <c r="H13" s="343">
        <f>R12-H12</f>
        <v>320</v>
      </c>
      <c r="I13" s="344">
        <v>4</v>
      </c>
      <c r="J13" s="102"/>
      <c r="K13" s="103"/>
      <c r="L13" s="99"/>
      <c r="M13" s="99"/>
      <c r="N13" s="99"/>
      <c r="O13" s="99"/>
      <c r="P13" s="99"/>
      <c r="Q13" s="1"/>
      <c r="R13" s="1"/>
      <c r="S13" s="1"/>
      <c r="T13" s="1"/>
    </row>
    <row r="14" spans="1:20" ht="27" thickBot="1" x14ac:dyDescent="0.45">
      <c r="A14" s="425"/>
      <c r="B14" s="425"/>
      <c r="C14" s="110"/>
      <c r="D14" s="111"/>
      <c r="E14" s="112"/>
      <c r="F14" s="102"/>
      <c r="G14" s="102"/>
      <c r="H14" s="102"/>
      <c r="I14" s="102"/>
      <c r="J14" s="102"/>
      <c r="K14" s="103"/>
      <c r="L14" s="99"/>
      <c r="M14" s="99"/>
      <c r="N14" s="99"/>
      <c r="O14" s="426" t="s">
        <v>148</v>
      </c>
      <c r="P14" s="426"/>
      <c r="Q14" s="1"/>
      <c r="R14" s="1"/>
      <c r="S14" s="1"/>
      <c r="T14" s="1"/>
    </row>
    <row r="15" spans="1:20" ht="117.75" customHeight="1" thickBot="1" x14ac:dyDescent="0.45">
      <c r="A15" s="40" t="s">
        <v>0</v>
      </c>
      <c r="B15" s="40" t="s">
        <v>70</v>
      </c>
      <c r="C15" s="40" t="s">
        <v>71</v>
      </c>
      <c r="D15" s="40" t="s">
        <v>72</v>
      </c>
      <c r="E15" s="40" t="s">
        <v>73</v>
      </c>
      <c r="F15" s="40" t="s">
        <v>74</v>
      </c>
      <c r="G15" s="113" t="s">
        <v>145</v>
      </c>
      <c r="H15" s="113" t="s">
        <v>75</v>
      </c>
      <c r="I15" s="113" t="s">
        <v>146</v>
      </c>
      <c r="J15" s="40" t="s">
        <v>76</v>
      </c>
      <c r="K15" s="40" t="s">
        <v>77</v>
      </c>
      <c r="L15" s="40" t="s">
        <v>78</v>
      </c>
      <c r="M15" s="40" t="s">
        <v>147</v>
      </c>
      <c r="N15" s="40" t="s">
        <v>79</v>
      </c>
      <c r="O15" s="40" t="s">
        <v>80</v>
      </c>
      <c r="P15" s="40" t="s">
        <v>81</v>
      </c>
      <c r="Q15" s="40" t="s">
        <v>82</v>
      </c>
      <c r="R15" s="299">
        <f>Q25*0.0265</f>
        <v>233.38</v>
      </c>
      <c r="S15" s="124"/>
      <c r="T15" s="1"/>
    </row>
    <row r="16" spans="1:20" ht="15" customHeight="1" x14ac:dyDescent="0.4">
      <c r="A16" s="214">
        <v>1</v>
      </c>
      <c r="B16" s="215">
        <v>2</v>
      </c>
      <c r="C16" s="215">
        <v>3</v>
      </c>
      <c r="D16" s="215">
        <v>4</v>
      </c>
      <c r="E16" s="215">
        <v>5</v>
      </c>
      <c r="F16" s="215">
        <v>6</v>
      </c>
      <c r="G16" s="215">
        <v>7</v>
      </c>
      <c r="H16" s="215">
        <v>8</v>
      </c>
      <c r="I16" s="215">
        <v>9</v>
      </c>
      <c r="J16" s="215">
        <v>10</v>
      </c>
      <c r="K16" s="215">
        <v>11</v>
      </c>
      <c r="L16" s="215">
        <v>12</v>
      </c>
      <c r="M16" s="215">
        <v>13</v>
      </c>
      <c r="N16" s="215">
        <v>14</v>
      </c>
      <c r="O16" s="215">
        <v>15</v>
      </c>
      <c r="P16" s="215">
        <v>16</v>
      </c>
      <c r="Q16" s="216">
        <v>17</v>
      </c>
      <c r="R16" s="98"/>
      <c r="S16" s="28"/>
      <c r="T16" s="1"/>
    </row>
    <row r="17" spans="1:22" ht="24.95" customHeight="1" x14ac:dyDescent="0.4">
      <c r="A17" s="316"/>
      <c r="B17" s="312"/>
      <c r="C17" s="312"/>
      <c r="D17" s="312"/>
      <c r="E17" s="312"/>
      <c r="F17" s="313" t="str">
        <f>C10</f>
        <v>ОТКРЫТАЯ</v>
      </c>
      <c r="G17" s="313" t="s">
        <v>171</v>
      </c>
      <c r="H17" s="416" t="str">
        <f>H6</f>
        <v>КАНАЛИЗАЦИИ</v>
      </c>
      <c r="I17" s="417"/>
      <c r="J17" s="418" t="str">
        <f>F9</f>
        <v>БЕЗ ФУТЛЯРА</v>
      </c>
      <c r="K17" s="419"/>
      <c r="L17" s="312"/>
      <c r="M17" s="312"/>
      <c r="N17" s="312"/>
      <c r="O17" s="312"/>
      <c r="P17" s="312"/>
      <c r="Q17" s="314"/>
      <c r="R17" s="299" t="s">
        <v>184</v>
      </c>
      <c r="S17" s="28"/>
      <c r="T17" s="1"/>
    </row>
    <row r="18" spans="1:22" ht="85.5" customHeight="1" x14ac:dyDescent="0.4">
      <c r="A18" s="280">
        <v>1</v>
      </c>
      <c r="B18" s="114" t="s">
        <v>191</v>
      </c>
      <c r="C18" s="115" t="s">
        <v>192</v>
      </c>
      <c r="D18" s="153">
        <f>E9</f>
        <v>400</v>
      </c>
      <c r="E18" s="117">
        <f>I9</f>
        <v>3</v>
      </c>
      <c r="F18" s="155">
        <v>1000</v>
      </c>
      <c r="G18" s="118">
        <f>10811.54-H18-I18</f>
        <v>10060.41</v>
      </c>
      <c r="H18" s="118">
        <v>535.84</v>
      </c>
      <c r="I18" s="321">
        <v>215.29</v>
      </c>
      <c r="J18" s="281">
        <f>H9/F18</f>
        <v>0.19500000000000001</v>
      </c>
      <c r="K18" s="119">
        <v>1</v>
      </c>
      <c r="L18" s="119">
        <v>1</v>
      </c>
      <c r="M18" s="119">
        <f>G18*J18*L18</f>
        <v>1961.78</v>
      </c>
      <c r="N18" s="119">
        <v>1</v>
      </c>
      <c r="O18" s="155">
        <v>1</v>
      </c>
      <c r="P18" s="119">
        <f>M18*(1+(K18-1))*O18</f>
        <v>1961.78</v>
      </c>
      <c r="Q18" s="119">
        <f>H18*J18*O18*N18</f>
        <v>104.49</v>
      </c>
      <c r="R18" s="293"/>
      <c r="S18" s="28"/>
      <c r="T18" s="1"/>
    </row>
    <row r="19" spans="1:22" ht="85.5" customHeight="1" x14ac:dyDescent="0.4">
      <c r="A19" s="280">
        <v>2</v>
      </c>
      <c r="B19" s="114" t="s">
        <v>193</v>
      </c>
      <c r="C19" s="115" t="s">
        <v>194</v>
      </c>
      <c r="D19" s="153">
        <f>E9</f>
        <v>400</v>
      </c>
      <c r="E19" s="117">
        <f>I10</f>
        <v>4</v>
      </c>
      <c r="F19" s="155">
        <v>1000</v>
      </c>
      <c r="G19" s="118">
        <f>119160.79-H19-I19</f>
        <v>111195.9</v>
      </c>
      <c r="H19" s="118">
        <v>5585.3</v>
      </c>
      <c r="I19" s="118">
        <v>2379.59</v>
      </c>
      <c r="J19" s="281">
        <f t="shared" ref="J19:J20" si="0">H10/F19</f>
        <v>1.34</v>
      </c>
      <c r="K19" s="119">
        <v>1</v>
      </c>
      <c r="L19" s="119">
        <v>1</v>
      </c>
      <c r="M19" s="119">
        <f>G19*J19*L19</f>
        <v>149002.51</v>
      </c>
      <c r="N19" s="119">
        <v>1</v>
      </c>
      <c r="O19" s="155">
        <v>1</v>
      </c>
      <c r="P19" s="119">
        <f>M19*(1+(K19-1))*O19</f>
        <v>149002.51</v>
      </c>
      <c r="Q19" s="119">
        <f>H19*J19*O19*N19</f>
        <v>7484.3</v>
      </c>
      <c r="R19" s="293"/>
      <c r="S19" s="28"/>
      <c r="T19" s="1"/>
    </row>
    <row r="20" spans="1:22" ht="85.5" hidden="1" customHeight="1" x14ac:dyDescent="0.4">
      <c r="A20" s="280"/>
      <c r="B20" s="114" t="s">
        <v>195</v>
      </c>
      <c r="C20" s="115" t="s">
        <v>196</v>
      </c>
      <c r="D20" s="153">
        <f>E11</f>
        <v>400</v>
      </c>
      <c r="E20" s="117">
        <f>I11</f>
        <v>5</v>
      </c>
      <c r="F20" s="155">
        <v>1000</v>
      </c>
      <c r="G20" s="118">
        <f>141196.86-H20-I20</f>
        <v>131779.66</v>
      </c>
      <c r="H20" s="118">
        <v>6597.12</v>
      </c>
      <c r="I20" s="118">
        <v>2820.08</v>
      </c>
      <c r="J20" s="281">
        <f t="shared" si="0"/>
        <v>0</v>
      </c>
      <c r="K20" s="119">
        <v>1</v>
      </c>
      <c r="L20" s="119">
        <v>1</v>
      </c>
      <c r="M20" s="119">
        <f>G20*J20*L20</f>
        <v>0</v>
      </c>
      <c r="N20" s="119">
        <v>1</v>
      </c>
      <c r="O20" s="155">
        <v>1</v>
      </c>
      <c r="P20" s="119">
        <f>M20*(1+(K20-1))*O20</f>
        <v>0</v>
      </c>
      <c r="Q20" s="119">
        <f>H20*J20*O20*N20</f>
        <v>0</v>
      </c>
      <c r="R20" s="293"/>
      <c r="S20" s="28"/>
      <c r="T20" s="1"/>
    </row>
    <row r="21" spans="1:22" ht="24.95" customHeight="1" x14ac:dyDescent="0.4">
      <c r="A21" s="316"/>
      <c r="B21" s="312"/>
      <c r="C21" s="312"/>
      <c r="D21" s="312"/>
      <c r="E21" s="312"/>
      <c r="F21" s="315" t="str">
        <f>C12</f>
        <v>ЗАКРЫТАЯ</v>
      </c>
      <c r="G21" s="313" t="s">
        <v>171</v>
      </c>
      <c r="H21" s="416" t="str">
        <f>H6</f>
        <v>КАНАЛИЗАЦИИ</v>
      </c>
      <c r="I21" s="417"/>
      <c r="J21" s="418" t="str">
        <f>F12</f>
        <v>В ФУТЛЯРЕ</v>
      </c>
      <c r="K21" s="419"/>
      <c r="L21" s="312"/>
      <c r="M21" s="312"/>
      <c r="N21" s="312"/>
      <c r="O21" s="312"/>
      <c r="P21" s="312"/>
      <c r="Q21" s="314"/>
      <c r="R21" s="120"/>
      <c r="S21" s="120"/>
      <c r="T21" s="1"/>
    </row>
    <row r="22" spans="1:22" ht="94.5" hidden="1" customHeight="1" x14ac:dyDescent="0.4">
      <c r="A22" s="330"/>
      <c r="B22" s="331" t="s">
        <v>200</v>
      </c>
      <c r="C22" s="332" t="s">
        <v>201</v>
      </c>
      <c r="D22" s="333">
        <f>G12</f>
        <v>700</v>
      </c>
      <c r="E22" s="334">
        <f>I12</f>
        <v>3</v>
      </c>
      <c r="F22" s="334">
        <v>100</v>
      </c>
      <c r="G22" s="335">
        <f>13770.47-H22-I22</f>
        <v>13043.37</v>
      </c>
      <c r="H22" s="335">
        <v>447.97</v>
      </c>
      <c r="I22" s="335">
        <v>279.13</v>
      </c>
      <c r="J22" s="336">
        <v>0</v>
      </c>
      <c r="K22" s="337">
        <v>1</v>
      </c>
      <c r="L22" s="337">
        <v>1</v>
      </c>
      <c r="M22" s="337">
        <f>G22*J22*L22</f>
        <v>0</v>
      </c>
      <c r="N22" s="337">
        <v>1</v>
      </c>
      <c r="O22" s="337">
        <v>1</v>
      </c>
      <c r="P22" s="337">
        <f>M22*(1+(K22-1))*O22*N22</f>
        <v>0</v>
      </c>
      <c r="Q22" s="337">
        <f>H22*J22*N22*O22</f>
        <v>0</v>
      </c>
      <c r="R22" s="120"/>
      <c r="S22" s="120"/>
      <c r="T22" s="1"/>
    </row>
    <row r="23" spans="1:22" ht="99.95" customHeight="1" x14ac:dyDescent="0.4">
      <c r="A23" s="330">
        <v>3</v>
      </c>
      <c r="B23" s="331" t="s">
        <v>199</v>
      </c>
      <c r="C23" s="332" t="s">
        <v>198</v>
      </c>
      <c r="D23" s="333">
        <f>G13</f>
        <v>700</v>
      </c>
      <c r="E23" s="334">
        <f>I13</f>
        <v>4</v>
      </c>
      <c r="F23" s="334">
        <v>100</v>
      </c>
      <c r="G23" s="335">
        <f>14506.49-H23-I23</f>
        <v>13742.26</v>
      </c>
      <c r="H23" s="335">
        <v>470.15</v>
      </c>
      <c r="I23" s="335">
        <v>294.08</v>
      </c>
      <c r="J23" s="336">
        <v>1</v>
      </c>
      <c r="K23" s="337">
        <v>1</v>
      </c>
      <c r="L23" s="337">
        <v>1</v>
      </c>
      <c r="M23" s="337">
        <f>G23*J23*L23</f>
        <v>13742.26</v>
      </c>
      <c r="N23" s="337">
        <v>1</v>
      </c>
      <c r="O23" s="337">
        <v>1</v>
      </c>
      <c r="P23" s="337">
        <f>M23*(1+(K23-1))*O23*N23</f>
        <v>13742.26</v>
      </c>
      <c r="Q23" s="337">
        <f>H23*J23*N23*O23</f>
        <v>470.15</v>
      </c>
      <c r="R23" s="120"/>
      <c r="S23" s="120"/>
      <c r="T23" s="1"/>
    </row>
    <row r="24" spans="1:22" ht="63" customHeight="1" x14ac:dyDescent="0.4">
      <c r="A24" s="330">
        <v>4</v>
      </c>
      <c r="B24" s="331" t="s">
        <v>103</v>
      </c>
      <c r="C24" s="332" t="s">
        <v>104</v>
      </c>
      <c r="D24" s="333">
        <f>D23</f>
        <v>700</v>
      </c>
      <c r="E24" s="334">
        <f>E23</f>
        <v>4</v>
      </c>
      <c r="F24" s="334">
        <v>1</v>
      </c>
      <c r="G24" s="338">
        <f>102.01-H24-I24</f>
        <v>96.5</v>
      </c>
      <c r="H24" s="338">
        <v>3.44</v>
      </c>
      <c r="I24" s="338">
        <v>2.0699999999999998</v>
      </c>
      <c r="J24" s="336">
        <f>H13-F23</f>
        <v>220</v>
      </c>
      <c r="K24" s="337">
        <v>1</v>
      </c>
      <c r="L24" s="337">
        <v>1</v>
      </c>
      <c r="M24" s="337">
        <f>G24*J24*K24*L24</f>
        <v>21230</v>
      </c>
      <c r="N24" s="337">
        <v>1</v>
      </c>
      <c r="O24" s="337">
        <f>O23</f>
        <v>1</v>
      </c>
      <c r="P24" s="337">
        <f>M24*O24*N24</f>
        <v>21230</v>
      </c>
      <c r="Q24" s="337">
        <f>H24*J24*N24*O24</f>
        <v>756.8</v>
      </c>
      <c r="R24" s="120"/>
      <c r="S24" s="120"/>
      <c r="T24" s="1"/>
    </row>
    <row r="25" spans="1:22" ht="27" thickBot="1" x14ac:dyDescent="0.45">
      <c r="A25" s="420" t="s">
        <v>13</v>
      </c>
      <c r="B25" s="421"/>
      <c r="C25" s="421"/>
      <c r="D25" s="421"/>
      <c r="E25" s="421"/>
      <c r="F25" s="421"/>
      <c r="G25" s="421"/>
      <c r="H25" s="421"/>
      <c r="I25" s="421"/>
      <c r="J25" s="421"/>
      <c r="K25" s="421"/>
      <c r="L25" s="421"/>
      <c r="M25" s="421"/>
      <c r="N25" s="421"/>
      <c r="O25" s="421"/>
      <c r="P25" s="300">
        <f>SUM(P18:P24)*P27</f>
        <v>185750.61</v>
      </c>
      <c r="Q25" s="300">
        <f>SUM(Q18:Q24)*P27</f>
        <v>8806.92</v>
      </c>
      <c r="R25" s="120">
        <f>P25+Q25</f>
        <v>194557.53</v>
      </c>
      <c r="S25" s="123">
        <f>R25-T25</f>
        <v>194557.53</v>
      </c>
      <c r="T25" s="120">
        <f>84809811.17/1000*0</f>
        <v>0</v>
      </c>
      <c r="U25" s="292" t="e">
        <f>S25/T25</f>
        <v>#DIV/0!</v>
      </c>
      <c r="V25" s="120">
        <f>T25/R25</f>
        <v>0</v>
      </c>
    </row>
    <row r="26" spans="1:22" x14ac:dyDescent="0.4">
      <c r="A26" s="301"/>
      <c r="B26" s="301"/>
      <c r="C26" s="301"/>
      <c r="D26" s="301"/>
      <c r="E26" s="301"/>
      <c r="F26" s="301"/>
      <c r="G26" s="301"/>
      <c r="H26" s="301"/>
      <c r="I26" s="301"/>
      <c r="J26" s="301"/>
      <c r="K26" s="301"/>
      <c r="L26" s="301"/>
      <c r="M26" s="301"/>
      <c r="N26" s="301"/>
      <c r="O26" s="302" t="s">
        <v>13</v>
      </c>
      <c r="P26" s="144">
        <f>P25*1000</f>
        <v>185750610</v>
      </c>
      <c r="Q26" s="144">
        <f>Q25*1000</f>
        <v>8806920</v>
      </c>
      <c r="R26" s="1"/>
      <c r="S26" s="123">
        <f>'НЦС К-500'!S27</f>
        <v>-723.8</v>
      </c>
      <c r="T26" s="28"/>
    </row>
    <row r="27" spans="1:22" ht="27.75" customHeight="1" x14ac:dyDescent="0.4">
      <c r="A27" s="303"/>
      <c r="B27" s="303"/>
      <c r="C27" s="303"/>
      <c r="D27" s="303"/>
      <c r="E27" s="303"/>
      <c r="F27" s="303"/>
      <c r="G27" s="303"/>
      <c r="H27" s="303"/>
      <c r="I27" s="303"/>
      <c r="J27" s="303"/>
      <c r="K27" s="303"/>
      <c r="L27" s="303"/>
      <c r="M27" s="303"/>
      <c r="N27" s="303"/>
      <c r="O27" s="145" t="s">
        <v>155</v>
      </c>
      <c r="P27" s="406">
        <f>'НЦС К-500'!P29</f>
        <v>0.999</v>
      </c>
      <c r="Q27" s="303"/>
    </row>
    <row r="28" spans="1:22" ht="27.75" customHeight="1" x14ac:dyDescent="0.4">
      <c r="O28" s="266"/>
      <c r="P28" s="267"/>
    </row>
    <row r="29" spans="1:22" ht="27.75" customHeight="1" x14ac:dyDescent="0.4">
      <c r="O29" s="266"/>
      <c r="P29" s="267"/>
    </row>
    <row r="54" spans="12:12" x14ac:dyDescent="0.4">
      <c r="L54" t="s">
        <v>17</v>
      </c>
    </row>
  </sheetData>
  <mergeCells count="10">
    <mergeCell ref="A25:O25"/>
    <mergeCell ref="A3:Q3"/>
    <mergeCell ref="A4:Q4"/>
    <mergeCell ref="A5:Q5"/>
    <mergeCell ref="O14:P14"/>
    <mergeCell ref="A14:B14"/>
    <mergeCell ref="H21:I21"/>
    <mergeCell ref="J21:K21"/>
    <mergeCell ref="H17:I17"/>
    <mergeCell ref="J17:K17"/>
  </mergeCells>
  <conditionalFormatting sqref="S25">
    <cfRule type="cellIs" dxfId="24" priority="6" stopIfTrue="1" operator="equal">
      <formula>0</formula>
    </cfRule>
    <cfRule type="cellIs" dxfId="23" priority="7" stopIfTrue="1" operator="equal">
      <formula>0</formula>
    </cfRule>
    <cfRule type="cellIs" dxfId="22" priority="8" stopIfTrue="1" operator="lessThan">
      <formula>0.01</formula>
    </cfRule>
    <cfRule type="cellIs" dxfId="21" priority="9" stopIfTrue="1" operator="greaterThan">
      <formula>0</formula>
    </cfRule>
    <cfRule type="cellIs" dxfId="20" priority="10" stopIfTrue="1" operator="lessThan">
      <formula>0</formula>
    </cfRule>
  </conditionalFormatting>
  <conditionalFormatting sqref="S26">
    <cfRule type="cellIs" dxfId="19" priority="1" stopIfTrue="1" operator="equal">
      <formula>0</formula>
    </cfRule>
    <cfRule type="cellIs" dxfId="18" priority="2" stopIfTrue="1" operator="equal">
      <formula>0</formula>
    </cfRule>
    <cfRule type="cellIs" dxfId="17" priority="3" stopIfTrue="1" operator="lessThan">
      <formula>0.01</formula>
    </cfRule>
    <cfRule type="cellIs" dxfId="16" priority="4" stopIfTrue="1" operator="greaterThan">
      <formula>0</formula>
    </cfRule>
    <cfRule type="cellIs" dxfId="15" priority="5" stopIfTrue="1" operator="lessThan">
      <formula>0</formula>
    </cfRule>
  </conditionalFormatting>
  <pageMargins left="0.7" right="0.7" top="0.75" bottom="0.75" header="0.3" footer="0.3"/>
  <pageSetup paperSize="9" scale="27" orientation="portrait" r:id="rId1"/>
  <colBreaks count="1" manualBreakCount="1">
    <brk id="17" max="1048575" man="1"/>
  </colBreaks>
  <ignoredErrors>
    <ignoredError sqref="E12 D19:D20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U51"/>
  <sheetViews>
    <sheetView view="pageBreakPreview" zoomScale="60" zoomScaleNormal="100" workbookViewId="0">
      <selection activeCell="J36" sqref="J35:J36"/>
    </sheetView>
  </sheetViews>
  <sheetFormatPr defaultRowHeight="26.25" x14ac:dyDescent="0.4"/>
  <cols>
    <col min="1" max="1" width="3.140625" customWidth="1"/>
    <col min="3" max="3" width="26.5703125" customWidth="1"/>
    <col min="6" max="6" width="10.85546875" customWidth="1"/>
    <col min="7" max="7" width="10.5703125" customWidth="1"/>
    <col min="8" max="8" width="11.85546875" customWidth="1"/>
    <col min="16" max="16" width="11" customWidth="1"/>
    <col min="18" max="18" width="11.7109375" customWidth="1"/>
  </cols>
  <sheetData>
    <row r="1" spans="1:20" x14ac:dyDescent="0.4">
      <c r="O1" s="131" t="s">
        <v>95</v>
      </c>
    </row>
    <row r="2" spans="1:20" ht="15" customHeight="1" x14ac:dyDescent="0.4"/>
    <row r="3" spans="1:20" x14ac:dyDescent="0.4">
      <c r="A3" s="422" t="s">
        <v>65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1"/>
      <c r="S3" s="1"/>
      <c r="T3" s="1"/>
    </row>
    <row r="4" spans="1:20" x14ac:dyDescent="0.4">
      <c r="A4" s="423" t="s">
        <v>66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1"/>
      <c r="S4" s="1"/>
      <c r="T4" s="1"/>
    </row>
    <row r="5" spans="1:20" ht="35.1" customHeight="1" x14ac:dyDescent="0.4">
      <c r="A5" s="424" t="str">
        <f>'НЦС К-400'!A5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1"/>
      <c r="S5" s="1"/>
      <c r="T5" s="1"/>
    </row>
    <row r="6" spans="1:20" ht="24.95" customHeight="1" x14ac:dyDescent="0.4">
      <c r="A6" s="271"/>
      <c r="B6" s="271"/>
      <c r="C6" s="271"/>
      <c r="D6" s="271"/>
      <c r="E6" s="271"/>
      <c r="F6" s="271"/>
      <c r="G6" s="275" t="s">
        <v>157</v>
      </c>
      <c r="H6" s="276" t="s">
        <v>177</v>
      </c>
      <c r="I6" s="271" t="s">
        <v>106</v>
      </c>
      <c r="J6" s="271">
        <v>200</v>
      </c>
      <c r="K6" s="271" t="s">
        <v>105</v>
      </c>
      <c r="L6" s="148">
        <v>0</v>
      </c>
      <c r="M6" s="271"/>
      <c r="N6" s="271"/>
      <c r="O6" s="271"/>
      <c r="P6" s="271"/>
      <c r="Q6" s="271"/>
      <c r="R6" s="1"/>
      <c r="S6" s="1"/>
      <c r="T6" s="1"/>
    </row>
    <row r="7" spans="1:20" ht="24.95" customHeight="1" x14ac:dyDescent="0.4">
      <c r="A7" s="271"/>
      <c r="B7" s="271"/>
      <c r="C7" s="271"/>
      <c r="D7" s="271"/>
      <c r="E7" s="271"/>
      <c r="F7" s="271"/>
      <c r="G7" s="271"/>
      <c r="H7" s="271"/>
      <c r="I7" s="271"/>
      <c r="J7" s="271"/>
      <c r="K7" s="271"/>
      <c r="L7" s="271"/>
      <c r="M7" s="271"/>
      <c r="N7" s="271"/>
      <c r="O7" s="271"/>
      <c r="P7" s="271"/>
      <c r="Q7" s="271"/>
      <c r="R7" s="1"/>
      <c r="S7" s="1"/>
      <c r="T7" s="1"/>
    </row>
    <row r="8" spans="1:20" ht="45" customHeight="1" x14ac:dyDescent="0.4">
      <c r="A8" s="100"/>
      <c r="B8" s="101"/>
      <c r="C8" s="309" t="s">
        <v>67</v>
      </c>
      <c r="D8" s="310" t="s">
        <v>98</v>
      </c>
      <c r="E8" s="311" t="s">
        <v>99</v>
      </c>
      <c r="F8" s="310" t="s">
        <v>158</v>
      </c>
      <c r="G8" s="310" t="s">
        <v>159</v>
      </c>
      <c r="H8" s="310" t="s">
        <v>68</v>
      </c>
      <c r="I8" s="310" t="s">
        <v>69</v>
      </c>
      <c r="J8" s="102"/>
      <c r="K8" s="103"/>
      <c r="L8" s="99"/>
      <c r="M8" s="99"/>
      <c r="N8" s="99"/>
      <c r="O8" s="99"/>
      <c r="P8" s="99"/>
      <c r="Q8" s="1"/>
      <c r="R8" s="1"/>
      <c r="S8" s="1"/>
      <c r="T8" s="1"/>
    </row>
    <row r="9" spans="1:20" ht="24.75" hidden="1" customHeight="1" x14ac:dyDescent="0.4">
      <c r="A9" s="100"/>
      <c r="B9" s="101"/>
      <c r="C9" s="277" t="s">
        <v>160</v>
      </c>
      <c r="D9" s="106" t="s">
        <v>97</v>
      </c>
      <c r="E9" s="107">
        <f>J6</f>
        <v>200</v>
      </c>
      <c r="F9" s="106" t="s">
        <v>161</v>
      </c>
      <c r="G9" s="128">
        <v>0</v>
      </c>
      <c r="H9" s="278">
        <v>0</v>
      </c>
      <c r="I9" s="108">
        <v>3</v>
      </c>
      <c r="J9" s="102"/>
      <c r="K9" s="103"/>
      <c r="L9" s="99"/>
      <c r="M9" s="99"/>
      <c r="N9" s="99"/>
      <c r="O9" s="99"/>
      <c r="P9" s="99"/>
      <c r="Q9" s="1"/>
      <c r="R9" s="1">
        <v>233</v>
      </c>
      <c r="S9" s="1"/>
      <c r="T9" s="1"/>
    </row>
    <row r="10" spans="1:20" ht="24.95" customHeight="1" x14ac:dyDescent="0.4">
      <c r="A10" s="100"/>
      <c r="B10" s="101"/>
      <c r="C10" s="277" t="s">
        <v>160</v>
      </c>
      <c r="D10" s="106" t="s">
        <v>97</v>
      </c>
      <c r="E10" s="107">
        <f>E9</f>
        <v>200</v>
      </c>
      <c r="F10" s="106" t="s">
        <v>161</v>
      </c>
      <c r="G10" s="128">
        <v>0</v>
      </c>
      <c r="H10" s="278">
        <f>L6-H9</f>
        <v>0</v>
      </c>
      <c r="I10" s="108">
        <v>4</v>
      </c>
      <c r="J10" s="102"/>
      <c r="K10" s="103"/>
      <c r="L10" s="99"/>
      <c r="M10" s="99"/>
      <c r="N10" s="99"/>
      <c r="O10" s="99"/>
      <c r="P10" s="99"/>
      <c r="Q10" s="1"/>
      <c r="R10" s="1"/>
      <c r="S10" s="1"/>
      <c r="T10" s="1"/>
    </row>
    <row r="11" spans="1:20" ht="24.75" hidden="1" customHeight="1" x14ac:dyDescent="0.4">
      <c r="A11" s="100"/>
      <c r="B11" s="101"/>
      <c r="C11" s="277" t="s">
        <v>160</v>
      </c>
      <c r="D11" s="106" t="s">
        <v>97</v>
      </c>
      <c r="E11" s="107">
        <f>E10</f>
        <v>200</v>
      </c>
      <c r="F11" s="106" t="s">
        <v>161</v>
      </c>
      <c r="G11" s="128">
        <v>0</v>
      </c>
      <c r="H11" s="278">
        <f>L6-H9-H10</f>
        <v>0</v>
      </c>
      <c r="I11" s="108">
        <v>5</v>
      </c>
      <c r="J11" s="102"/>
      <c r="K11" s="103"/>
      <c r="L11" s="99"/>
      <c r="M11" s="99"/>
      <c r="N11" s="99"/>
      <c r="O11" s="99"/>
      <c r="P11" s="99"/>
      <c r="Q11" s="1"/>
      <c r="R11" s="1"/>
      <c r="S11" s="1"/>
      <c r="T11" s="1"/>
    </row>
    <row r="12" spans="1:20" ht="24.95" hidden="1" customHeight="1" x14ac:dyDescent="0.4">
      <c r="A12" s="104"/>
      <c r="B12" s="105"/>
      <c r="C12" s="109" t="s">
        <v>162</v>
      </c>
      <c r="D12" s="106" t="s">
        <v>97</v>
      </c>
      <c r="E12" s="107">
        <f>E10</f>
        <v>200</v>
      </c>
      <c r="F12" s="128" t="s">
        <v>163</v>
      </c>
      <c r="G12" s="279">
        <v>500</v>
      </c>
      <c r="H12" s="127">
        <v>0</v>
      </c>
      <c r="I12" s="108">
        <v>4</v>
      </c>
      <c r="J12" s="102"/>
      <c r="K12" s="103"/>
      <c r="L12" s="99"/>
      <c r="M12" s="99"/>
      <c r="N12" s="99"/>
      <c r="O12" s="99"/>
      <c r="P12" s="99"/>
      <c r="Q12" s="1"/>
      <c r="R12" s="1"/>
      <c r="S12" s="1"/>
      <c r="T12" s="1"/>
    </row>
    <row r="13" spans="1:20" ht="24.95" hidden="1" customHeight="1" x14ac:dyDescent="0.4">
      <c r="A13" s="104"/>
      <c r="B13" s="105"/>
      <c r="C13" s="109" t="s">
        <v>162</v>
      </c>
      <c r="D13" s="106" t="s">
        <v>97</v>
      </c>
      <c r="E13" s="107">
        <f>E12</f>
        <v>200</v>
      </c>
      <c r="F13" s="128" t="s">
        <v>163</v>
      </c>
      <c r="G13" s="279">
        <v>500</v>
      </c>
      <c r="H13" s="108">
        <v>0</v>
      </c>
      <c r="I13" s="108">
        <v>5</v>
      </c>
      <c r="J13" s="102"/>
      <c r="K13" s="103"/>
      <c r="L13" s="99"/>
      <c r="M13" s="99"/>
      <c r="N13" s="99"/>
      <c r="O13" s="99"/>
      <c r="P13" s="99"/>
      <c r="Q13" s="1"/>
      <c r="R13" s="1"/>
      <c r="S13" s="1"/>
      <c r="T13" s="1"/>
    </row>
    <row r="14" spans="1:20" ht="27" thickBot="1" x14ac:dyDescent="0.45">
      <c r="A14" s="425"/>
      <c r="B14" s="425"/>
      <c r="C14" s="110"/>
      <c r="D14" s="111"/>
      <c r="E14" s="112"/>
      <c r="F14" s="102"/>
      <c r="G14" s="102"/>
      <c r="H14" s="102"/>
      <c r="I14" s="102"/>
      <c r="J14" s="102"/>
      <c r="K14" s="103"/>
      <c r="L14" s="99"/>
      <c r="M14" s="99"/>
      <c r="N14" s="99"/>
      <c r="O14" s="426" t="s">
        <v>148</v>
      </c>
      <c r="P14" s="426"/>
      <c r="Q14" s="1"/>
      <c r="R14" s="1"/>
      <c r="S14" s="1"/>
      <c r="T14" s="1"/>
    </row>
    <row r="15" spans="1:20" ht="117.75" customHeight="1" thickBot="1" x14ac:dyDescent="0.45">
      <c r="A15" s="40" t="s">
        <v>0</v>
      </c>
      <c r="B15" s="40" t="s">
        <v>70</v>
      </c>
      <c r="C15" s="40" t="s">
        <v>71</v>
      </c>
      <c r="D15" s="40" t="s">
        <v>72</v>
      </c>
      <c r="E15" s="40" t="s">
        <v>73</v>
      </c>
      <c r="F15" s="40" t="s">
        <v>164</v>
      </c>
      <c r="G15" s="113" t="s">
        <v>165</v>
      </c>
      <c r="H15" s="113" t="s">
        <v>166</v>
      </c>
      <c r="I15" s="113" t="s">
        <v>167</v>
      </c>
      <c r="J15" s="40" t="s">
        <v>76</v>
      </c>
      <c r="K15" s="40" t="s">
        <v>77</v>
      </c>
      <c r="L15" s="40" t="s">
        <v>78</v>
      </c>
      <c r="M15" s="40" t="s">
        <v>168</v>
      </c>
      <c r="N15" s="40" t="s">
        <v>79</v>
      </c>
      <c r="O15" s="40" t="s">
        <v>80</v>
      </c>
      <c r="P15" s="40" t="s">
        <v>169</v>
      </c>
      <c r="Q15" s="40" t="s">
        <v>170</v>
      </c>
      <c r="R15" s="120">
        <f>Q24*0.0265</f>
        <v>0</v>
      </c>
      <c r="S15" s="124"/>
      <c r="T15" s="1"/>
    </row>
    <row r="16" spans="1:20" ht="15" customHeight="1" x14ac:dyDescent="0.4">
      <c r="A16" s="214">
        <v>1</v>
      </c>
      <c r="B16" s="215">
        <v>2</v>
      </c>
      <c r="C16" s="215">
        <v>3</v>
      </c>
      <c r="D16" s="215">
        <v>4</v>
      </c>
      <c r="E16" s="215">
        <v>5</v>
      </c>
      <c r="F16" s="215">
        <v>6</v>
      </c>
      <c r="G16" s="215">
        <v>7</v>
      </c>
      <c r="H16" s="215">
        <v>8</v>
      </c>
      <c r="I16" s="215">
        <v>9</v>
      </c>
      <c r="J16" s="215">
        <v>10</v>
      </c>
      <c r="K16" s="215">
        <v>11</v>
      </c>
      <c r="L16" s="215">
        <v>12</v>
      </c>
      <c r="M16" s="215">
        <v>13</v>
      </c>
      <c r="N16" s="215">
        <v>14</v>
      </c>
      <c r="O16" s="215">
        <v>15</v>
      </c>
      <c r="P16" s="215">
        <v>16</v>
      </c>
      <c r="Q16" s="216">
        <v>17</v>
      </c>
      <c r="R16" s="272"/>
      <c r="S16" s="28"/>
      <c r="T16" s="1"/>
    </row>
    <row r="17" spans="1:21" ht="24.95" customHeight="1" x14ac:dyDescent="0.4">
      <c r="A17" s="316"/>
      <c r="B17" s="312"/>
      <c r="C17" s="312"/>
      <c r="D17" s="312"/>
      <c r="E17" s="312"/>
      <c r="F17" s="315" t="str">
        <f>C9</f>
        <v>ОТКРЫТАЯ</v>
      </c>
      <c r="G17" s="313" t="s">
        <v>171</v>
      </c>
      <c r="H17" s="416" t="str">
        <f>H6</f>
        <v>КАНАЛИЗАЦИИ</v>
      </c>
      <c r="I17" s="417"/>
      <c r="J17" s="418" t="str">
        <f>F9</f>
        <v>БЕЗ ФУТЛЯРА</v>
      </c>
      <c r="K17" s="419"/>
      <c r="L17" s="312"/>
      <c r="M17" s="312"/>
      <c r="N17" s="312"/>
      <c r="O17" s="312"/>
      <c r="P17" s="312"/>
      <c r="Q17" s="314"/>
      <c r="R17" s="299" t="s">
        <v>184</v>
      </c>
      <c r="S17" s="28"/>
      <c r="T17" s="1"/>
    </row>
    <row r="18" spans="1:21" ht="85.5" hidden="1" customHeight="1" x14ac:dyDescent="0.4">
      <c r="A18" s="280"/>
      <c r="B18" s="114" t="s">
        <v>188</v>
      </c>
      <c r="C18" s="115" t="s">
        <v>185</v>
      </c>
      <c r="D18" s="153">
        <f>E10</f>
        <v>200</v>
      </c>
      <c r="E18" s="117">
        <f>I9</f>
        <v>3</v>
      </c>
      <c r="F18" s="155">
        <v>1000</v>
      </c>
      <c r="G18" s="118">
        <f>8466.41-H18-I18</f>
        <v>7904.66</v>
      </c>
      <c r="H18" s="118">
        <v>392.59</v>
      </c>
      <c r="I18" s="118">
        <v>169.16</v>
      </c>
      <c r="J18" s="281">
        <f>H9/F18</f>
        <v>0</v>
      </c>
      <c r="K18" s="119">
        <v>1</v>
      </c>
      <c r="L18" s="119">
        <v>1</v>
      </c>
      <c r="M18" s="155">
        <f>G18*J18*L18</f>
        <v>0</v>
      </c>
      <c r="N18" s="155">
        <v>1</v>
      </c>
      <c r="O18" s="155">
        <v>1</v>
      </c>
      <c r="P18" s="282">
        <f>M18*(1+(K18-1))*O18*N18</f>
        <v>0</v>
      </c>
      <c r="Q18" s="283">
        <f>H18*J18*O18*N18</f>
        <v>0</v>
      </c>
      <c r="R18" s="272"/>
      <c r="S18" s="28"/>
      <c r="T18" s="1"/>
    </row>
    <row r="19" spans="1:21" ht="92.25" customHeight="1" x14ac:dyDescent="0.4">
      <c r="A19" s="280">
        <v>1</v>
      </c>
      <c r="B19" s="114" t="s">
        <v>189</v>
      </c>
      <c r="C19" s="115" t="s">
        <v>186</v>
      </c>
      <c r="D19" s="153">
        <f>E12</f>
        <v>200</v>
      </c>
      <c r="E19" s="117">
        <f>I10</f>
        <v>4</v>
      </c>
      <c r="F19" s="155">
        <v>1000</v>
      </c>
      <c r="G19" s="118">
        <f>116745.86-H19-I19</f>
        <v>108968.83</v>
      </c>
      <c r="H19" s="118">
        <v>5445.1</v>
      </c>
      <c r="I19" s="118">
        <v>2331.9299999999998</v>
      </c>
      <c r="J19" s="281">
        <f>H10/F19</f>
        <v>0</v>
      </c>
      <c r="K19" s="119">
        <v>1</v>
      </c>
      <c r="L19" s="119">
        <f>L18</f>
        <v>1</v>
      </c>
      <c r="M19" s="155">
        <f>G19*J19*L19</f>
        <v>0</v>
      </c>
      <c r="N19" s="155">
        <v>1</v>
      </c>
      <c r="O19" s="155">
        <f>O18</f>
        <v>1</v>
      </c>
      <c r="P19" s="282">
        <f>M19*(1+(K19-1))*O19*N19</f>
        <v>0</v>
      </c>
      <c r="Q19" s="283">
        <f>H19*J19*O19*N19</f>
        <v>0</v>
      </c>
      <c r="R19" s="120"/>
      <c r="S19" s="28"/>
      <c r="T19" s="1"/>
    </row>
    <row r="20" spans="1:21" ht="92.25" hidden="1" customHeight="1" x14ac:dyDescent="0.4">
      <c r="A20" s="280"/>
      <c r="B20" s="114" t="s">
        <v>190</v>
      </c>
      <c r="C20" s="115" t="s">
        <v>187</v>
      </c>
      <c r="D20" s="153">
        <f>E13</f>
        <v>200</v>
      </c>
      <c r="E20" s="117">
        <v>5</v>
      </c>
      <c r="F20" s="155">
        <v>1000</v>
      </c>
      <c r="G20" s="118">
        <f>138780.66-H20-I20</f>
        <v>129551.44</v>
      </c>
      <c r="H20" s="118">
        <v>6456.82</v>
      </c>
      <c r="I20" s="118">
        <v>2772.4</v>
      </c>
      <c r="J20" s="281">
        <f>H11/F20</f>
        <v>0</v>
      </c>
      <c r="K20" s="119">
        <v>1</v>
      </c>
      <c r="L20" s="119">
        <f>L19</f>
        <v>1</v>
      </c>
      <c r="M20" s="155">
        <f>G20*J20*L20</f>
        <v>0</v>
      </c>
      <c r="N20" s="155">
        <v>1</v>
      </c>
      <c r="O20" s="155">
        <f>O19</f>
        <v>1</v>
      </c>
      <c r="P20" s="282">
        <f>M20*(1+(K20-1))*O20*N20</f>
        <v>0</v>
      </c>
      <c r="Q20" s="283">
        <f>H20*J20*O20*N20</f>
        <v>0</v>
      </c>
      <c r="R20" s="120"/>
      <c r="S20" s="28"/>
      <c r="T20" s="1"/>
    </row>
    <row r="21" spans="1:21" ht="24.95" hidden="1" customHeight="1" x14ac:dyDescent="0.4">
      <c r="A21" s="316"/>
      <c r="B21" s="312"/>
      <c r="C21" s="312"/>
      <c r="D21" s="312"/>
      <c r="E21" s="312"/>
      <c r="F21" s="313" t="str">
        <f>C12</f>
        <v>ЗАКРЫТАЯ</v>
      </c>
      <c r="G21" s="313" t="s">
        <v>171</v>
      </c>
      <c r="H21" s="416" t="str">
        <f>H6</f>
        <v>КАНАЛИЗАЦИИ</v>
      </c>
      <c r="I21" s="417"/>
      <c r="J21" s="418" t="str">
        <f>F12</f>
        <v>В ФУТЛЯРЕ</v>
      </c>
      <c r="K21" s="419"/>
      <c r="L21" s="312"/>
      <c r="M21" s="312"/>
      <c r="N21" s="312"/>
      <c r="O21" s="312"/>
      <c r="P21" s="312"/>
      <c r="Q21" s="314"/>
      <c r="R21" s="120"/>
      <c r="S21" s="120"/>
      <c r="T21" s="1"/>
    </row>
    <row r="22" spans="1:21" ht="92.25" hidden="1" customHeight="1" x14ac:dyDescent="0.4">
      <c r="A22" s="284">
        <v>1</v>
      </c>
      <c r="B22" s="285" t="s">
        <v>172</v>
      </c>
      <c r="C22" s="286" t="s">
        <v>173</v>
      </c>
      <c r="D22" s="287">
        <f>G12</f>
        <v>500</v>
      </c>
      <c r="E22" s="288">
        <f>I12</f>
        <v>4</v>
      </c>
      <c r="F22" s="288">
        <v>10</v>
      </c>
      <c r="G22" s="289">
        <f>347.1-H22-I22</f>
        <v>299.81</v>
      </c>
      <c r="H22" s="289">
        <v>32.700000000000003</v>
      </c>
      <c r="I22" s="289">
        <v>14.59</v>
      </c>
      <c r="J22" s="290">
        <v>0</v>
      </c>
      <c r="K22" s="119">
        <v>1</v>
      </c>
      <c r="L22" s="119">
        <v>1</v>
      </c>
      <c r="M22" s="119">
        <f>G22*J22*L22</f>
        <v>0</v>
      </c>
      <c r="N22" s="119">
        <v>1</v>
      </c>
      <c r="O22" s="155">
        <v>1</v>
      </c>
      <c r="P22" s="119">
        <f>M22*(1+(K22-1))*O22</f>
        <v>0</v>
      </c>
      <c r="Q22" s="119">
        <f>H22*J22*N22*O22</f>
        <v>0</v>
      </c>
      <c r="R22" s="120"/>
      <c r="S22" s="120"/>
      <c r="T22" s="1"/>
    </row>
    <row r="23" spans="1:21" ht="99.95" hidden="1" customHeight="1" x14ac:dyDescent="0.4">
      <c r="A23" s="284">
        <v>1</v>
      </c>
      <c r="B23" s="285" t="s">
        <v>174</v>
      </c>
      <c r="C23" s="286" t="s">
        <v>175</v>
      </c>
      <c r="D23" s="287">
        <f>G13</f>
        <v>500</v>
      </c>
      <c r="E23" s="288">
        <f>I13</f>
        <v>5</v>
      </c>
      <c r="F23" s="288">
        <f>F22</f>
        <v>10</v>
      </c>
      <c r="G23" s="289">
        <f>2157.6-H23-I23</f>
        <v>2013.75</v>
      </c>
      <c r="H23" s="289">
        <v>100.76</v>
      </c>
      <c r="I23" s="289">
        <v>43.09</v>
      </c>
      <c r="J23" s="290">
        <v>0</v>
      </c>
      <c r="K23" s="119">
        <v>1</v>
      </c>
      <c r="L23" s="119">
        <v>1</v>
      </c>
      <c r="M23" s="119">
        <f>G23*J23*L23</f>
        <v>0</v>
      </c>
      <c r="N23" s="119">
        <v>1</v>
      </c>
      <c r="O23" s="155">
        <v>1</v>
      </c>
      <c r="P23" s="119">
        <f>M23*(1+(K23-1))*O23*2</f>
        <v>0</v>
      </c>
      <c r="Q23" s="119">
        <f>H23*J23*N23*O23*2</f>
        <v>0</v>
      </c>
      <c r="R23" s="120"/>
      <c r="S23" s="120"/>
      <c r="T23" s="1"/>
    </row>
    <row r="24" spans="1:21" ht="27" thickBot="1" x14ac:dyDescent="0.45">
      <c r="A24" s="420" t="s">
        <v>13</v>
      </c>
      <c r="B24" s="421"/>
      <c r="C24" s="421"/>
      <c r="D24" s="421"/>
      <c r="E24" s="421"/>
      <c r="F24" s="421"/>
      <c r="G24" s="421"/>
      <c r="H24" s="421"/>
      <c r="I24" s="421"/>
      <c r="J24" s="421"/>
      <c r="K24" s="421"/>
      <c r="L24" s="421"/>
      <c r="M24" s="421"/>
      <c r="N24" s="421"/>
      <c r="O24" s="421"/>
      <c r="P24" s="300">
        <f>(P18+P19+P22+P23)*P26</f>
        <v>0</v>
      </c>
      <c r="Q24" s="300">
        <f>Q18+Q19</f>
        <v>0</v>
      </c>
      <c r="R24" s="120">
        <f>P24+Q24</f>
        <v>0</v>
      </c>
      <c r="S24" s="123">
        <f>R24-T24</f>
        <v>0</v>
      </c>
      <c r="T24" s="120">
        <f>7825868.4/1000*0</f>
        <v>0</v>
      </c>
      <c r="U24" s="120" t="e">
        <f>T24/R24</f>
        <v>#DIV/0!</v>
      </c>
    </row>
    <row r="25" spans="1:21" x14ac:dyDescent="0.4">
      <c r="A25" s="301"/>
      <c r="B25" s="301"/>
      <c r="C25" s="301"/>
      <c r="D25" s="301"/>
      <c r="E25" s="301"/>
      <c r="F25" s="301"/>
      <c r="G25" s="301"/>
      <c r="H25" s="301"/>
      <c r="I25" s="301"/>
      <c r="J25" s="301"/>
      <c r="K25" s="301"/>
      <c r="L25" s="301"/>
      <c r="M25" s="301"/>
      <c r="N25" s="301"/>
      <c r="O25" s="302" t="s">
        <v>13</v>
      </c>
      <c r="P25" s="144">
        <f>P24*1000</f>
        <v>0</v>
      </c>
      <c r="Q25" s="144">
        <f>Q24*1000</f>
        <v>0</v>
      </c>
      <c r="R25" s="1"/>
      <c r="S25" s="1"/>
      <c r="T25" s="1"/>
    </row>
    <row r="26" spans="1:21" x14ac:dyDescent="0.4">
      <c r="A26" s="303"/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304" t="s">
        <v>155</v>
      </c>
      <c r="P26" s="305">
        <f>'НЦС К-400'!P27</f>
        <v>1</v>
      </c>
      <c r="Q26" s="291"/>
    </row>
    <row r="51" spans="12:12" x14ac:dyDescent="0.4">
      <c r="L51" t="s">
        <v>17</v>
      </c>
    </row>
  </sheetData>
  <mergeCells count="10">
    <mergeCell ref="H21:I21"/>
    <mergeCell ref="J21:K21"/>
    <mergeCell ref="A24:O24"/>
    <mergeCell ref="A3:Q3"/>
    <mergeCell ref="A4:Q4"/>
    <mergeCell ref="A5:Q5"/>
    <mergeCell ref="A14:B14"/>
    <mergeCell ref="O14:P14"/>
    <mergeCell ref="H17:I17"/>
    <mergeCell ref="J17:K17"/>
  </mergeCells>
  <conditionalFormatting sqref="S24">
    <cfRule type="cellIs" dxfId="14" priority="1" stopIfTrue="1" operator="equal">
      <formula>0</formula>
    </cfRule>
    <cfRule type="cellIs" dxfId="13" priority="2" stopIfTrue="1" operator="equal">
      <formula>0</formula>
    </cfRule>
    <cfRule type="cellIs" dxfId="12" priority="3" stopIfTrue="1" operator="lessThan">
      <formula>0.01</formula>
    </cfRule>
    <cfRule type="cellIs" dxfId="11" priority="4" stopIfTrue="1" operator="greaterThan">
      <formula>0</formula>
    </cfRule>
    <cfRule type="cellIs" dxfId="10" priority="5" stopIfTrue="1" operator="lessThan">
      <formula>0</formula>
    </cfRule>
  </conditionalFormatting>
  <pageMargins left="0.7" right="0.7" top="0.75" bottom="0.75" header="0.3" footer="0.3"/>
  <pageSetup paperSize="9" scale="27" orientation="portrait" r:id="rId1"/>
  <ignoredErrors>
    <ignoredError sqref="E12:E13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J33"/>
  <sheetViews>
    <sheetView view="pageBreakPreview" zoomScale="60" zoomScaleNormal="100" workbookViewId="0">
      <selection activeCell="J1" sqref="J1:L1048576"/>
    </sheetView>
  </sheetViews>
  <sheetFormatPr defaultRowHeight="26.25" x14ac:dyDescent="0.4"/>
  <cols>
    <col min="1" max="1" width="3.28515625" customWidth="1"/>
    <col min="2" max="2" width="37.5" customWidth="1"/>
    <col min="3" max="3" width="8.92578125" customWidth="1"/>
    <col min="4" max="4" width="11.0703125" customWidth="1"/>
    <col min="5" max="5" width="11" customWidth="1"/>
    <col min="6" max="6" width="11.35546875" customWidth="1"/>
    <col min="7" max="7" width="10.2109375" customWidth="1"/>
    <col min="8" max="9" width="5.140625" customWidth="1"/>
    <col min="10" max="12" width="0" hidden="1" customWidth="1"/>
    <col min="258" max="258" width="3.28515625" customWidth="1"/>
    <col min="259" max="259" width="35.0703125" customWidth="1"/>
    <col min="260" max="265" width="8.92578125" customWidth="1"/>
    <col min="514" max="514" width="3.28515625" customWidth="1"/>
    <col min="515" max="515" width="35.0703125" customWidth="1"/>
    <col min="516" max="521" width="8.92578125" customWidth="1"/>
    <col min="770" max="770" width="3.28515625" customWidth="1"/>
    <col min="771" max="771" width="35.0703125" customWidth="1"/>
    <col min="772" max="777" width="8.92578125" customWidth="1"/>
    <col min="1026" max="1026" width="3.28515625" customWidth="1"/>
    <col min="1027" max="1027" width="35.0703125" customWidth="1"/>
    <col min="1028" max="1033" width="8.92578125" customWidth="1"/>
    <col min="1282" max="1282" width="3.28515625" customWidth="1"/>
    <col min="1283" max="1283" width="35.0703125" customWidth="1"/>
    <col min="1284" max="1289" width="8.92578125" customWidth="1"/>
    <col min="1538" max="1538" width="3.28515625" customWidth="1"/>
    <col min="1539" max="1539" width="35.0703125" customWidth="1"/>
    <col min="1540" max="1545" width="8.92578125" customWidth="1"/>
    <col min="1794" max="1794" width="3.28515625" customWidth="1"/>
    <col min="1795" max="1795" width="35.0703125" customWidth="1"/>
    <col min="1796" max="1801" width="8.92578125" customWidth="1"/>
    <col min="2050" max="2050" width="3.28515625" customWidth="1"/>
    <col min="2051" max="2051" width="35.0703125" customWidth="1"/>
    <col min="2052" max="2057" width="8.92578125" customWidth="1"/>
    <col min="2306" max="2306" width="3.28515625" customWidth="1"/>
    <col min="2307" max="2307" width="35.0703125" customWidth="1"/>
    <col min="2308" max="2313" width="8.92578125" customWidth="1"/>
    <col min="2562" max="2562" width="3.28515625" customWidth="1"/>
    <col min="2563" max="2563" width="35.0703125" customWidth="1"/>
    <col min="2564" max="2569" width="8.92578125" customWidth="1"/>
    <col min="2818" max="2818" width="3.28515625" customWidth="1"/>
    <col min="2819" max="2819" width="35.0703125" customWidth="1"/>
    <col min="2820" max="2825" width="8.92578125" customWidth="1"/>
    <col min="3074" max="3074" width="3.28515625" customWidth="1"/>
    <col min="3075" max="3075" width="35.0703125" customWidth="1"/>
    <col min="3076" max="3081" width="8.92578125" customWidth="1"/>
    <col min="3330" max="3330" width="3.28515625" customWidth="1"/>
    <col min="3331" max="3331" width="35.0703125" customWidth="1"/>
    <col min="3332" max="3337" width="8.92578125" customWidth="1"/>
    <col min="3586" max="3586" width="3.28515625" customWidth="1"/>
    <col min="3587" max="3587" width="35.0703125" customWidth="1"/>
    <col min="3588" max="3593" width="8.92578125" customWidth="1"/>
    <col min="3842" max="3842" width="3.28515625" customWidth="1"/>
    <col min="3843" max="3843" width="35.0703125" customWidth="1"/>
    <col min="3844" max="3849" width="8.92578125" customWidth="1"/>
    <col min="4098" max="4098" width="3.28515625" customWidth="1"/>
    <col min="4099" max="4099" width="35.0703125" customWidth="1"/>
    <col min="4100" max="4105" width="8.92578125" customWidth="1"/>
    <col min="4354" max="4354" width="3.28515625" customWidth="1"/>
    <col min="4355" max="4355" width="35.0703125" customWidth="1"/>
    <col min="4356" max="4361" width="8.92578125" customWidth="1"/>
    <col min="4610" max="4610" width="3.28515625" customWidth="1"/>
    <col min="4611" max="4611" width="35.0703125" customWidth="1"/>
    <col min="4612" max="4617" width="8.92578125" customWidth="1"/>
    <col min="4866" max="4866" width="3.28515625" customWidth="1"/>
    <col min="4867" max="4867" width="35.0703125" customWidth="1"/>
    <col min="4868" max="4873" width="8.92578125" customWidth="1"/>
    <col min="5122" max="5122" width="3.28515625" customWidth="1"/>
    <col min="5123" max="5123" width="35.0703125" customWidth="1"/>
    <col min="5124" max="5129" width="8.92578125" customWidth="1"/>
    <col min="5378" max="5378" width="3.28515625" customWidth="1"/>
    <col min="5379" max="5379" width="35.0703125" customWidth="1"/>
    <col min="5380" max="5385" width="8.92578125" customWidth="1"/>
    <col min="5634" max="5634" width="3.28515625" customWidth="1"/>
    <col min="5635" max="5635" width="35.0703125" customWidth="1"/>
    <col min="5636" max="5641" width="8.92578125" customWidth="1"/>
    <col min="5890" max="5890" width="3.28515625" customWidth="1"/>
    <col min="5891" max="5891" width="35.0703125" customWidth="1"/>
    <col min="5892" max="5897" width="8.92578125" customWidth="1"/>
    <col min="6146" max="6146" width="3.28515625" customWidth="1"/>
    <col min="6147" max="6147" width="35.0703125" customWidth="1"/>
    <col min="6148" max="6153" width="8.92578125" customWidth="1"/>
    <col min="6402" max="6402" width="3.28515625" customWidth="1"/>
    <col min="6403" max="6403" width="35.0703125" customWidth="1"/>
    <col min="6404" max="6409" width="8.92578125" customWidth="1"/>
    <col min="6658" max="6658" width="3.28515625" customWidth="1"/>
    <col min="6659" max="6659" width="35.0703125" customWidth="1"/>
    <col min="6660" max="6665" width="8.92578125" customWidth="1"/>
    <col min="6914" max="6914" width="3.28515625" customWidth="1"/>
    <col min="6915" max="6915" width="35.0703125" customWidth="1"/>
    <col min="6916" max="6921" width="8.92578125" customWidth="1"/>
    <col min="7170" max="7170" width="3.28515625" customWidth="1"/>
    <col min="7171" max="7171" width="35.0703125" customWidth="1"/>
    <col min="7172" max="7177" width="8.92578125" customWidth="1"/>
    <col min="7426" max="7426" width="3.28515625" customWidth="1"/>
    <col min="7427" max="7427" width="35.0703125" customWidth="1"/>
    <col min="7428" max="7433" width="8.92578125" customWidth="1"/>
    <col min="7682" max="7682" width="3.28515625" customWidth="1"/>
    <col min="7683" max="7683" width="35.0703125" customWidth="1"/>
    <col min="7684" max="7689" width="8.92578125" customWidth="1"/>
    <col min="7938" max="7938" width="3.28515625" customWidth="1"/>
    <col min="7939" max="7939" width="35.0703125" customWidth="1"/>
    <col min="7940" max="7945" width="8.92578125" customWidth="1"/>
    <col min="8194" max="8194" width="3.28515625" customWidth="1"/>
    <col min="8195" max="8195" width="35.0703125" customWidth="1"/>
    <col min="8196" max="8201" width="8.92578125" customWidth="1"/>
    <col min="8450" max="8450" width="3.28515625" customWidth="1"/>
    <col min="8451" max="8451" width="35.0703125" customWidth="1"/>
    <col min="8452" max="8457" width="8.92578125" customWidth="1"/>
    <col min="8706" max="8706" width="3.28515625" customWidth="1"/>
    <col min="8707" max="8707" width="35.0703125" customWidth="1"/>
    <col min="8708" max="8713" width="8.92578125" customWidth="1"/>
    <col min="8962" max="8962" width="3.28515625" customWidth="1"/>
    <col min="8963" max="8963" width="35.0703125" customWidth="1"/>
    <col min="8964" max="8969" width="8.92578125" customWidth="1"/>
    <col min="9218" max="9218" width="3.28515625" customWidth="1"/>
    <col min="9219" max="9219" width="35.0703125" customWidth="1"/>
    <col min="9220" max="9225" width="8.92578125" customWidth="1"/>
    <col min="9474" max="9474" width="3.28515625" customWidth="1"/>
    <col min="9475" max="9475" width="35.0703125" customWidth="1"/>
    <col min="9476" max="9481" width="8.92578125" customWidth="1"/>
    <col min="9730" max="9730" width="3.28515625" customWidth="1"/>
    <col min="9731" max="9731" width="35.0703125" customWidth="1"/>
    <col min="9732" max="9737" width="8.92578125" customWidth="1"/>
    <col min="9986" max="9986" width="3.28515625" customWidth="1"/>
    <col min="9987" max="9987" width="35.0703125" customWidth="1"/>
    <col min="9988" max="9993" width="8.92578125" customWidth="1"/>
    <col min="10242" max="10242" width="3.28515625" customWidth="1"/>
    <col min="10243" max="10243" width="35.0703125" customWidth="1"/>
    <col min="10244" max="10249" width="8.92578125" customWidth="1"/>
    <col min="10498" max="10498" width="3.28515625" customWidth="1"/>
    <col min="10499" max="10499" width="35.0703125" customWidth="1"/>
    <col min="10500" max="10505" width="8.92578125" customWidth="1"/>
    <col min="10754" max="10754" width="3.28515625" customWidth="1"/>
    <col min="10755" max="10755" width="35.0703125" customWidth="1"/>
    <col min="10756" max="10761" width="8.92578125" customWidth="1"/>
    <col min="11010" max="11010" width="3.28515625" customWidth="1"/>
    <col min="11011" max="11011" width="35.0703125" customWidth="1"/>
    <col min="11012" max="11017" width="8.92578125" customWidth="1"/>
    <col min="11266" max="11266" width="3.28515625" customWidth="1"/>
    <col min="11267" max="11267" width="35.0703125" customWidth="1"/>
    <col min="11268" max="11273" width="8.92578125" customWidth="1"/>
    <col min="11522" max="11522" width="3.28515625" customWidth="1"/>
    <col min="11523" max="11523" width="35.0703125" customWidth="1"/>
    <col min="11524" max="11529" width="8.92578125" customWidth="1"/>
    <col min="11778" max="11778" width="3.28515625" customWidth="1"/>
    <col min="11779" max="11779" width="35.0703125" customWidth="1"/>
    <col min="11780" max="11785" width="8.92578125" customWidth="1"/>
    <col min="12034" max="12034" width="3.28515625" customWidth="1"/>
    <col min="12035" max="12035" width="35.0703125" customWidth="1"/>
    <col min="12036" max="12041" width="8.92578125" customWidth="1"/>
    <col min="12290" max="12290" width="3.28515625" customWidth="1"/>
    <col min="12291" max="12291" width="35.0703125" customWidth="1"/>
    <col min="12292" max="12297" width="8.92578125" customWidth="1"/>
    <col min="12546" max="12546" width="3.28515625" customWidth="1"/>
    <col min="12547" max="12547" width="35.0703125" customWidth="1"/>
    <col min="12548" max="12553" width="8.92578125" customWidth="1"/>
    <col min="12802" max="12802" width="3.28515625" customWidth="1"/>
    <col min="12803" max="12803" width="35.0703125" customWidth="1"/>
    <col min="12804" max="12809" width="8.92578125" customWidth="1"/>
    <col min="13058" max="13058" width="3.28515625" customWidth="1"/>
    <col min="13059" max="13059" width="35.0703125" customWidth="1"/>
    <col min="13060" max="13065" width="8.92578125" customWidth="1"/>
    <col min="13314" max="13314" width="3.28515625" customWidth="1"/>
    <col min="13315" max="13315" width="35.0703125" customWidth="1"/>
    <col min="13316" max="13321" width="8.92578125" customWidth="1"/>
    <col min="13570" max="13570" width="3.28515625" customWidth="1"/>
    <col min="13571" max="13571" width="35.0703125" customWidth="1"/>
    <col min="13572" max="13577" width="8.92578125" customWidth="1"/>
    <col min="13826" max="13826" width="3.28515625" customWidth="1"/>
    <col min="13827" max="13827" width="35.0703125" customWidth="1"/>
    <col min="13828" max="13833" width="8.92578125" customWidth="1"/>
    <col min="14082" max="14082" width="3.28515625" customWidth="1"/>
    <col min="14083" max="14083" width="35.0703125" customWidth="1"/>
    <col min="14084" max="14089" width="8.92578125" customWidth="1"/>
    <col min="14338" max="14338" width="3.28515625" customWidth="1"/>
    <col min="14339" max="14339" width="35.0703125" customWidth="1"/>
    <col min="14340" max="14345" width="8.92578125" customWidth="1"/>
    <col min="14594" max="14594" width="3.28515625" customWidth="1"/>
    <col min="14595" max="14595" width="35.0703125" customWidth="1"/>
    <col min="14596" max="14601" width="8.92578125" customWidth="1"/>
    <col min="14850" max="14850" width="3.28515625" customWidth="1"/>
    <col min="14851" max="14851" width="35.0703125" customWidth="1"/>
    <col min="14852" max="14857" width="8.92578125" customWidth="1"/>
    <col min="15106" max="15106" width="3.28515625" customWidth="1"/>
    <col min="15107" max="15107" width="35.0703125" customWidth="1"/>
    <col min="15108" max="15113" width="8.92578125" customWidth="1"/>
    <col min="15362" max="15362" width="3.28515625" customWidth="1"/>
    <col min="15363" max="15363" width="35.0703125" customWidth="1"/>
    <col min="15364" max="15369" width="8.92578125" customWidth="1"/>
    <col min="15618" max="15618" width="3.28515625" customWidth="1"/>
    <col min="15619" max="15619" width="35.0703125" customWidth="1"/>
    <col min="15620" max="15625" width="8.92578125" customWidth="1"/>
    <col min="15874" max="15874" width="3.28515625" customWidth="1"/>
    <col min="15875" max="15875" width="35.0703125" customWidth="1"/>
    <col min="15876" max="15881" width="8.92578125" customWidth="1"/>
    <col min="16130" max="16130" width="3.28515625" customWidth="1"/>
    <col min="16131" max="16131" width="35.0703125" customWidth="1"/>
    <col min="16132" max="16137" width="8.92578125" customWidth="1"/>
  </cols>
  <sheetData>
    <row r="1" spans="1:10" ht="24.95" customHeight="1" x14ac:dyDescent="0.4">
      <c r="A1" s="139"/>
      <c r="B1" s="140"/>
      <c r="C1" s="140"/>
      <c r="D1" s="140"/>
      <c r="E1" s="140"/>
      <c r="F1" s="466" t="s">
        <v>62</v>
      </c>
      <c r="G1" s="466"/>
      <c r="H1" s="466"/>
      <c r="I1" s="268"/>
    </row>
    <row r="2" spans="1:10" ht="24.95" customHeight="1" x14ac:dyDescent="0.4">
      <c r="A2" s="140"/>
      <c r="B2" s="140"/>
      <c r="C2" s="140"/>
      <c r="D2" s="140"/>
      <c r="E2" s="140"/>
      <c r="F2" s="140"/>
      <c r="G2" s="140"/>
      <c r="H2" s="140"/>
      <c r="I2" s="140"/>
    </row>
    <row r="3" spans="1:10" ht="24.95" customHeight="1" x14ac:dyDescent="0.4">
      <c r="A3" s="422" t="s">
        <v>65</v>
      </c>
      <c r="B3" s="422"/>
      <c r="C3" s="422"/>
      <c r="D3" s="422"/>
      <c r="E3" s="422"/>
      <c r="F3" s="422"/>
      <c r="G3" s="422"/>
      <c r="H3" s="422"/>
      <c r="I3" s="422"/>
    </row>
    <row r="4" spans="1:10" ht="24.95" customHeight="1" x14ac:dyDescent="0.4">
      <c r="A4" s="423" t="s">
        <v>66</v>
      </c>
      <c r="B4" s="423"/>
      <c r="C4" s="423"/>
      <c r="D4" s="423"/>
      <c r="E4" s="423"/>
      <c r="F4" s="423"/>
      <c r="G4" s="423"/>
      <c r="H4" s="423"/>
      <c r="I4" s="423"/>
    </row>
    <row r="5" spans="1:10" ht="35.1" customHeight="1" x14ac:dyDescent="0.4">
      <c r="A5" s="462" t="str">
        <f>B13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B5" s="462"/>
      <c r="C5" s="462"/>
      <c r="D5" s="462"/>
      <c r="E5" s="462"/>
      <c r="F5" s="462"/>
      <c r="G5" s="462"/>
      <c r="H5" s="462"/>
      <c r="I5" s="462"/>
    </row>
    <row r="6" spans="1:10" ht="112.5" x14ac:dyDescent="0.4">
      <c r="A6" s="269" t="s">
        <v>0</v>
      </c>
      <c r="B6" s="269" t="s">
        <v>7</v>
      </c>
      <c r="C6" s="269" t="s">
        <v>5</v>
      </c>
      <c r="D6" s="269" t="s">
        <v>50</v>
      </c>
      <c r="E6" s="269" t="s">
        <v>110</v>
      </c>
      <c r="F6" s="269" t="s">
        <v>8</v>
      </c>
      <c r="G6" s="269" t="s">
        <v>9</v>
      </c>
      <c r="H6" s="441" t="s">
        <v>10</v>
      </c>
      <c r="I6" s="442"/>
    </row>
    <row r="7" spans="1:10" ht="15" customHeight="1" x14ac:dyDescent="0.4">
      <c r="A7" s="218">
        <v>1</v>
      </c>
      <c r="B7" s="218">
        <v>2</v>
      </c>
      <c r="C7" s="218">
        <v>3</v>
      </c>
      <c r="D7" s="218">
        <v>4</v>
      </c>
      <c r="E7" s="218">
        <v>5</v>
      </c>
      <c r="F7" s="218">
        <v>6</v>
      </c>
      <c r="G7" s="218">
        <v>7</v>
      </c>
      <c r="H7" s="460">
        <v>8</v>
      </c>
      <c r="I7" s="461"/>
    </row>
    <row r="8" spans="1:10" ht="24.95" customHeight="1" x14ac:dyDescent="0.4">
      <c r="A8" s="451" t="s">
        <v>11</v>
      </c>
      <c r="B8" s="452"/>
      <c r="C8" s="452"/>
      <c r="D8" s="452"/>
      <c r="E8" s="452"/>
      <c r="F8" s="452"/>
      <c r="G8" s="452"/>
      <c r="H8" s="452"/>
      <c r="I8" s="452"/>
    </row>
    <row r="9" spans="1:10" ht="94.5" customHeight="1" x14ac:dyDescent="0.4">
      <c r="A9" s="325">
        <v>1</v>
      </c>
      <c r="B9" s="324" t="s">
        <v>205</v>
      </c>
      <c r="C9" s="326" t="s">
        <v>206</v>
      </c>
      <c r="D9" s="327" t="s">
        <v>207</v>
      </c>
      <c r="E9" s="328">
        <v>33</v>
      </c>
      <c r="F9" s="329">
        <f>(18232.81+481514.86+29581.21+8873.96)/1000*1.015</f>
        <v>546.28</v>
      </c>
      <c r="G9" s="323" t="s">
        <v>208</v>
      </c>
      <c r="H9" s="463">
        <f>F9/E9</f>
        <v>16.55</v>
      </c>
      <c r="I9" s="464"/>
      <c r="J9" s="147" t="s">
        <v>113</v>
      </c>
    </row>
    <row r="10" spans="1:10" ht="24.95" customHeight="1" x14ac:dyDescent="0.4">
      <c r="A10" s="441" t="s">
        <v>112</v>
      </c>
      <c r="B10" s="465"/>
      <c r="C10" s="465"/>
      <c r="D10" s="465"/>
      <c r="E10" s="465"/>
      <c r="F10" s="465"/>
      <c r="G10" s="465"/>
      <c r="H10" s="465"/>
      <c r="I10" s="442"/>
    </row>
    <row r="11" spans="1:10" ht="83.25" customHeight="1" x14ac:dyDescent="0.4">
      <c r="A11" s="456" t="s">
        <v>0</v>
      </c>
      <c r="B11" s="456" t="s">
        <v>7</v>
      </c>
      <c r="C11" s="456" t="s">
        <v>5</v>
      </c>
      <c r="D11" s="456" t="s">
        <v>50</v>
      </c>
      <c r="E11" s="456" t="s">
        <v>51</v>
      </c>
      <c r="F11" s="456" t="s">
        <v>12</v>
      </c>
      <c r="G11" s="456" t="s">
        <v>27</v>
      </c>
      <c r="H11" s="458" t="s">
        <v>54</v>
      </c>
      <c r="I11" s="459"/>
    </row>
    <row r="12" spans="1:10" ht="24.95" customHeight="1" x14ac:dyDescent="0.4">
      <c r="A12" s="457"/>
      <c r="B12" s="457"/>
      <c r="C12" s="457"/>
      <c r="D12" s="457"/>
      <c r="E12" s="457"/>
      <c r="F12" s="457"/>
      <c r="G12" s="457"/>
      <c r="H12" s="274" t="s">
        <v>156</v>
      </c>
      <c r="I12" s="407">
        <f>'НЦС К-500'!P29</f>
        <v>0.999</v>
      </c>
    </row>
    <row r="13" spans="1:10" ht="99" customHeight="1" x14ac:dyDescent="0.4">
      <c r="A13" s="219">
        <v>1</v>
      </c>
      <c r="B13" s="220" t="str">
        <f>'НЦС К-500'!A5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C13" s="157" t="s">
        <v>52</v>
      </c>
      <c r="D13" s="153" t="str">
        <f>D9</f>
        <v>Труба Д400 в футляре Д700</v>
      </c>
      <c r="E13" s="154">
        <f>'НЦС К-400'!H13</f>
        <v>320</v>
      </c>
      <c r="F13" s="156">
        <f>H9</f>
        <v>16.55</v>
      </c>
      <c r="G13" s="156" t="str">
        <f>G9</f>
        <v xml:space="preserve"> Июль 2021</v>
      </c>
      <c r="H13" s="443">
        <f>E13*F13*I12</f>
        <v>5290.7</v>
      </c>
      <c r="I13" s="444"/>
      <c r="J13" s="209">
        <f>'НЦС К-500'!P29</f>
        <v>1</v>
      </c>
    </row>
    <row r="14" spans="1:10" x14ac:dyDescent="0.4">
      <c r="A14" s="445" t="s">
        <v>13</v>
      </c>
      <c r="B14" s="445"/>
      <c r="C14" s="221"/>
      <c r="D14" s="153"/>
      <c r="E14" s="222"/>
      <c r="F14" s="223"/>
      <c r="G14" s="155"/>
      <c r="H14" s="446">
        <f>SUM(H13:H13)</f>
        <v>5290.7</v>
      </c>
      <c r="I14" s="447"/>
      <c r="J14" s="45">
        <f>H14*J15</f>
        <v>7445.07</v>
      </c>
    </row>
    <row r="15" spans="1:10" ht="24.95" customHeight="1" x14ac:dyDescent="0.4">
      <c r="A15" s="141"/>
      <c r="B15" s="448"/>
      <c r="C15" s="448"/>
      <c r="D15" s="448"/>
      <c r="E15" s="448"/>
      <c r="F15" s="133"/>
      <c r="G15" s="133"/>
      <c r="H15" s="449"/>
      <c r="I15" s="449"/>
      <c r="J15" s="150">
        <v>1.4072</v>
      </c>
    </row>
    <row r="16" spans="1:10" x14ac:dyDescent="0.4">
      <c r="A16" s="132" t="s">
        <v>100</v>
      </c>
      <c r="B16" s="432" t="s">
        <v>111</v>
      </c>
      <c r="C16" s="432"/>
      <c r="D16" s="432"/>
      <c r="E16" s="432"/>
      <c r="F16" s="133"/>
      <c r="G16" s="133"/>
      <c r="H16" s="433"/>
      <c r="I16" s="433"/>
    </row>
    <row r="17" spans="1:9" x14ac:dyDescent="0.4">
      <c r="A17" s="132"/>
      <c r="B17" s="432"/>
      <c r="C17" s="432"/>
      <c r="D17" s="432"/>
      <c r="E17" s="432"/>
      <c r="F17" s="133"/>
      <c r="G17" s="133"/>
      <c r="H17" s="434"/>
      <c r="I17" s="434"/>
    </row>
    <row r="18" spans="1:9" ht="75.75" customHeight="1" x14ac:dyDescent="0.4">
      <c r="A18" s="435" t="s">
        <v>87</v>
      </c>
      <c r="B18" s="427" t="s">
        <v>83</v>
      </c>
      <c r="C18" s="437" t="s">
        <v>88</v>
      </c>
      <c r="D18" s="439" t="s">
        <v>89</v>
      </c>
      <c r="E18" s="427" t="s">
        <v>90</v>
      </c>
      <c r="F18" s="427" t="s">
        <v>139</v>
      </c>
      <c r="G18" s="427" t="s">
        <v>91</v>
      </c>
      <c r="H18" s="134"/>
      <c r="I18" s="134"/>
    </row>
    <row r="19" spans="1:9" ht="75.75" customHeight="1" x14ac:dyDescent="0.4">
      <c r="A19" s="436"/>
      <c r="B19" s="428"/>
      <c r="C19" s="438"/>
      <c r="D19" s="440"/>
      <c r="E19" s="428"/>
      <c r="F19" s="428"/>
      <c r="G19" s="428"/>
      <c r="H19" s="134"/>
      <c r="I19" s="134"/>
    </row>
    <row r="20" spans="1:9" x14ac:dyDescent="0.4">
      <c r="A20" s="224">
        <v>1</v>
      </c>
      <c r="B20" s="225" t="s">
        <v>92</v>
      </c>
      <c r="C20" s="226">
        <f>H14*1000</f>
        <v>5290700</v>
      </c>
      <c r="D20" s="227">
        <f>1.001*1.0078*1.001*1.001*1.0068*1.1038*1.0658*1.1195*1.1074</f>
        <v>1.4843</v>
      </c>
      <c r="E20" s="228">
        <f>C20*D20</f>
        <v>7852986.0099999998</v>
      </c>
      <c r="F20" s="229">
        <v>1</v>
      </c>
      <c r="G20" s="228">
        <f>E20*F20</f>
        <v>7852986.0099999998</v>
      </c>
      <c r="H20" s="135"/>
      <c r="I20" s="135"/>
    </row>
    <row r="21" spans="1:9" x14ac:dyDescent="0.4">
      <c r="A21" s="224"/>
      <c r="B21" s="230" t="s">
        <v>84</v>
      </c>
      <c r="C21" s="231">
        <f>C20</f>
        <v>5290700</v>
      </c>
      <c r="D21" s="232"/>
      <c r="E21" s="233">
        <f>E20</f>
        <v>7852986.0099999998</v>
      </c>
      <c r="F21" s="233"/>
      <c r="G21" s="233">
        <f>G20</f>
        <v>7852986.0099999998</v>
      </c>
      <c r="H21" s="136"/>
      <c r="I21" s="136"/>
    </row>
    <row r="22" spans="1:9" x14ac:dyDescent="0.4">
      <c r="A22" s="224"/>
      <c r="B22" s="225" t="s">
        <v>85</v>
      </c>
      <c r="C22" s="226">
        <f>C21*20%</f>
        <v>1058140</v>
      </c>
      <c r="D22" s="232"/>
      <c r="E22" s="226">
        <f>E21*20/100</f>
        <v>1570597.2</v>
      </c>
      <c r="F22" s="228"/>
      <c r="G22" s="228">
        <f>G21*20%</f>
        <v>1570597.2</v>
      </c>
      <c r="H22" s="137"/>
      <c r="I22" s="137"/>
    </row>
    <row r="23" spans="1:9" x14ac:dyDescent="0.4">
      <c r="A23" s="224"/>
      <c r="B23" s="230" t="s">
        <v>86</v>
      </c>
      <c r="C23" s="231">
        <f>C21+C22</f>
        <v>6348840</v>
      </c>
      <c r="D23" s="232"/>
      <c r="E23" s="231">
        <f>E21+E22</f>
        <v>9423583.2100000009</v>
      </c>
      <c r="F23" s="233"/>
      <c r="G23" s="233">
        <f>G21+G22</f>
        <v>9423583.2100000009</v>
      </c>
      <c r="H23" s="134"/>
      <c r="I23" s="134"/>
    </row>
    <row r="24" spans="1:9" x14ac:dyDescent="0.4">
      <c r="A24" s="134"/>
      <c r="B24" s="134"/>
      <c r="C24" s="134"/>
      <c r="D24" s="134"/>
      <c r="E24" s="134"/>
      <c r="F24" s="134"/>
      <c r="G24" s="134"/>
      <c r="H24" s="134"/>
      <c r="I24" s="134"/>
    </row>
    <row r="25" spans="1:9" x14ac:dyDescent="0.4">
      <c r="A25" s="134"/>
      <c r="B25" s="134"/>
      <c r="C25" s="134"/>
      <c r="D25" s="134"/>
      <c r="E25" s="134"/>
      <c r="F25" s="134"/>
      <c r="G25" s="134"/>
      <c r="H25" s="134"/>
      <c r="I25" s="134"/>
    </row>
    <row r="26" spans="1:9" x14ac:dyDescent="0.4">
      <c r="A26" s="429" t="s">
        <v>246</v>
      </c>
      <c r="B26" s="429"/>
      <c r="C26" s="429"/>
      <c r="D26" s="429"/>
      <c r="E26" s="429"/>
      <c r="F26" s="429"/>
      <c r="G26" s="429"/>
      <c r="H26" s="429"/>
      <c r="I26" s="270"/>
    </row>
    <row r="27" spans="1:9" x14ac:dyDescent="0.4">
      <c r="A27" s="138"/>
      <c r="B27" s="138"/>
      <c r="C27" s="138"/>
      <c r="D27" s="138"/>
      <c r="E27" s="138"/>
      <c r="F27" s="138"/>
      <c r="G27" s="138"/>
      <c r="H27" s="138"/>
      <c r="I27" s="138"/>
    </row>
    <row r="28" spans="1:9" x14ac:dyDescent="0.4">
      <c r="A28" s="138"/>
      <c r="B28" s="138"/>
      <c r="C28" s="138"/>
      <c r="D28" s="138"/>
      <c r="E28" s="138"/>
      <c r="F28" s="138"/>
      <c r="G28" s="138"/>
      <c r="H28" s="138"/>
      <c r="I28" s="138"/>
    </row>
    <row r="29" spans="1:9" x14ac:dyDescent="0.4">
      <c r="A29" s="138"/>
      <c r="B29" s="138"/>
      <c r="C29" s="138"/>
      <c r="D29" s="138"/>
      <c r="E29" s="138"/>
      <c r="F29" s="138"/>
      <c r="G29" s="138"/>
      <c r="H29" s="138"/>
      <c r="I29" s="138"/>
    </row>
    <row r="30" spans="1:9" x14ac:dyDescent="0.4">
      <c r="A30" s="138"/>
      <c r="B30" s="138"/>
      <c r="C30" s="138"/>
      <c r="D30" s="138"/>
      <c r="E30" s="138"/>
      <c r="F30" s="138"/>
      <c r="G30" s="138"/>
      <c r="H30" s="138"/>
      <c r="I30" s="138"/>
    </row>
    <row r="31" spans="1:9" x14ac:dyDescent="0.4">
      <c r="A31" s="138"/>
      <c r="B31" s="138"/>
      <c r="C31" s="138"/>
      <c r="D31" s="138"/>
      <c r="E31" s="138"/>
      <c r="F31" s="138"/>
      <c r="G31" s="138"/>
      <c r="H31" s="138"/>
      <c r="I31" s="138"/>
    </row>
    <row r="32" spans="1:9" x14ac:dyDescent="0.4">
      <c r="A32" s="134"/>
      <c r="B32" s="134"/>
      <c r="C32" s="134"/>
      <c r="D32" s="134"/>
      <c r="E32" s="134"/>
      <c r="F32" s="134"/>
      <c r="G32" s="134"/>
      <c r="H32" s="134"/>
      <c r="I32" s="134"/>
    </row>
    <row r="33" spans="1:9" x14ac:dyDescent="0.4">
      <c r="A33" s="430"/>
      <c r="B33" s="431"/>
      <c r="C33" s="431"/>
      <c r="D33" s="431"/>
      <c r="E33" s="431"/>
      <c r="F33" s="134"/>
      <c r="G33" s="134"/>
      <c r="H33" s="134"/>
      <c r="I33" s="134"/>
    </row>
  </sheetData>
  <mergeCells count="35">
    <mergeCell ref="H7:I7"/>
    <mergeCell ref="F1:H1"/>
    <mergeCell ref="A3:I3"/>
    <mergeCell ref="A4:I4"/>
    <mergeCell ref="A5:I5"/>
    <mergeCell ref="H6:I6"/>
    <mergeCell ref="A8:I8"/>
    <mergeCell ref="H9:I9"/>
    <mergeCell ref="A10:I10"/>
    <mergeCell ref="A11:A12"/>
    <mergeCell ref="B11:B12"/>
    <mergeCell ref="C11:C12"/>
    <mergeCell ref="D11:D12"/>
    <mergeCell ref="E11:E12"/>
    <mergeCell ref="F11:F12"/>
    <mergeCell ref="G11:G12"/>
    <mergeCell ref="H11:I11"/>
    <mergeCell ref="H13:I13"/>
    <mergeCell ref="A14:B14"/>
    <mergeCell ref="H14:I14"/>
    <mergeCell ref="B15:E15"/>
    <mergeCell ref="H15:I15"/>
    <mergeCell ref="G18:G19"/>
    <mergeCell ref="A26:H26"/>
    <mergeCell ref="A33:E33"/>
    <mergeCell ref="B16:E16"/>
    <mergeCell ref="H16:I16"/>
    <mergeCell ref="B17:E17"/>
    <mergeCell ref="H17:I17"/>
    <mergeCell ref="A18:A19"/>
    <mergeCell ref="B18:B19"/>
    <mergeCell ref="C18:C19"/>
    <mergeCell ref="D18:D19"/>
    <mergeCell ref="E18:E19"/>
    <mergeCell ref="F18:F19"/>
  </mergeCells>
  <pageMargins left="0.7" right="0.7" top="0.75" bottom="0.75" header="0.3" footer="0.3"/>
  <pageSetup paperSize="9" scale="46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V53"/>
  <sheetViews>
    <sheetView view="pageBreakPreview" topLeftCell="A4" zoomScale="60" zoomScaleNormal="100" workbookViewId="0">
      <selection activeCell="T36" sqref="T35:T36"/>
    </sheetView>
  </sheetViews>
  <sheetFormatPr defaultRowHeight="26.25" x14ac:dyDescent="0.4"/>
  <cols>
    <col min="1" max="1" width="3.140625" customWidth="1"/>
    <col min="3" max="3" width="26.5703125" customWidth="1"/>
    <col min="6" max="6" width="10.85546875" customWidth="1"/>
    <col min="7" max="7" width="10.5703125" customWidth="1"/>
    <col min="8" max="8" width="11.28515625" customWidth="1"/>
    <col min="16" max="16" width="11" customWidth="1"/>
    <col min="18" max="18" width="11.7109375" customWidth="1"/>
  </cols>
  <sheetData>
    <row r="1" spans="1:20" x14ac:dyDescent="0.4">
      <c r="O1" s="131" t="s">
        <v>95</v>
      </c>
    </row>
    <row r="2" spans="1:20" ht="15" customHeight="1" x14ac:dyDescent="0.4"/>
    <row r="3" spans="1:20" x14ac:dyDescent="0.4">
      <c r="A3" s="422" t="s">
        <v>65</v>
      </c>
      <c r="B3" s="422"/>
      <c r="C3" s="422"/>
      <c r="D3" s="422"/>
      <c r="E3" s="422"/>
      <c r="F3" s="422"/>
      <c r="G3" s="422"/>
      <c r="H3" s="422"/>
      <c r="I3" s="422"/>
      <c r="J3" s="422"/>
      <c r="K3" s="422"/>
      <c r="L3" s="422"/>
      <c r="M3" s="422"/>
      <c r="N3" s="422"/>
      <c r="O3" s="422"/>
      <c r="P3" s="422"/>
      <c r="Q3" s="422"/>
      <c r="R3" s="1"/>
      <c r="S3" s="1"/>
      <c r="T3" s="1"/>
    </row>
    <row r="4" spans="1:20" x14ac:dyDescent="0.4">
      <c r="A4" s="423" t="s">
        <v>66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23"/>
      <c r="P4" s="423"/>
      <c r="Q4" s="423"/>
      <c r="R4" s="1"/>
      <c r="S4" s="1"/>
      <c r="T4" s="1"/>
    </row>
    <row r="5" spans="1:20" ht="35.1" customHeight="1" x14ac:dyDescent="0.4">
      <c r="A5" s="424" t="s">
        <v>197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24"/>
      <c r="P5" s="424"/>
      <c r="Q5" s="424"/>
      <c r="R5" s="1"/>
      <c r="S5" s="1"/>
      <c r="T5" s="1"/>
    </row>
    <row r="6" spans="1:20" ht="24.95" customHeight="1" x14ac:dyDescent="0.4">
      <c r="A6" s="319"/>
      <c r="B6" s="319"/>
      <c r="C6" s="319"/>
      <c r="D6" s="319"/>
      <c r="E6" s="319"/>
      <c r="F6" s="319"/>
      <c r="G6" s="275" t="s">
        <v>157</v>
      </c>
      <c r="H6" s="276" t="s">
        <v>177</v>
      </c>
      <c r="I6" s="319" t="s">
        <v>106</v>
      </c>
      <c r="J6" s="319">
        <v>300</v>
      </c>
      <c r="K6" s="319" t="s">
        <v>105</v>
      </c>
      <c r="L6" s="148">
        <v>0</v>
      </c>
      <c r="M6" s="319"/>
      <c r="N6" s="319"/>
      <c r="O6" s="319"/>
      <c r="P6" s="319"/>
      <c r="Q6" s="319"/>
      <c r="R6" s="1"/>
      <c r="S6" s="1"/>
      <c r="T6" s="1"/>
    </row>
    <row r="7" spans="1:20" ht="24.95" customHeight="1" x14ac:dyDescent="0.4">
      <c r="A7" s="319"/>
      <c r="B7" s="319"/>
      <c r="C7" s="319"/>
      <c r="D7" s="319"/>
      <c r="E7" s="319"/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19"/>
      <c r="Q7" s="319"/>
      <c r="R7" s="1"/>
      <c r="S7" s="1"/>
      <c r="T7" s="1"/>
    </row>
    <row r="8" spans="1:20" ht="45" customHeight="1" x14ac:dyDescent="0.4">
      <c r="A8" s="100"/>
      <c r="B8" s="101"/>
      <c r="C8" s="309" t="s">
        <v>67</v>
      </c>
      <c r="D8" s="310" t="s">
        <v>98</v>
      </c>
      <c r="E8" s="311" t="s">
        <v>99</v>
      </c>
      <c r="F8" s="310" t="s">
        <v>158</v>
      </c>
      <c r="G8" s="310" t="s">
        <v>159</v>
      </c>
      <c r="H8" s="310" t="s">
        <v>68</v>
      </c>
      <c r="I8" s="310" t="s">
        <v>69</v>
      </c>
      <c r="J8" s="102"/>
      <c r="K8" s="103"/>
      <c r="L8" s="99"/>
      <c r="M8" s="99"/>
      <c r="N8" s="99"/>
      <c r="O8" s="99"/>
      <c r="P8" s="99"/>
      <c r="Q8" s="1"/>
      <c r="R8" s="1"/>
      <c r="S8" s="1"/>
      <c r="T8" s="1"/>
    </row>
    <row r="9" spans="1:20" ht="24.95" customHeight="1" x14ac:dyDescent="0.4">
      <c r="A9" s="100"/>
      <c r="B9" s="101"/>
      <c r="C9" s="296" t="s">
        <v>160</v>
      </c>
      <c r="D9" s="297" t="s">
        <v>97</v>
      </c>
      <c r="E9" s="107">
        <f>J6</f>
        <v>300</v>
      </c>
      <c r="F9" s="106" t="s">
        <v>161</v>
      </c>
      <c r="G9" s="298">
        <v>0</v>
      </c>
      <c r="H9" s="106">
        <f>L6</f>
        <v>0</v>
      </c>
      <c r="I9" s="108">
        <v>3</v>
      </c>
      <c r="J9" s="102"/>
      <c r="K9" s="103"/>
      <c r="L9" s="99"/>
      <c r="M9" s="99"/>
      <c r="N9" s="99"/>
      <c r="O9" s="99"/>
      <c r="P9" s="99"/>
      <c r="Q9" s="1"/>
      <c r="R9" s="299"/>
      <c r="S9" s="1"/>
      <c r="T9" s="1"/>
    </row>
    <row r="10" spans="1:20" ht="24.95" customHeight="1" x14ac:dyDescent="0.4">
      <c r="A10" s="100"/>
      <c r="B10" s="101"/>
      <c r="C10" s="296" t="s">
        <v>160</v>
      </c>
      <c r="D10" s="297" t="s">
        <v>97</v>
      </c>
      <c r="E10" s="107">
        <f>J6</f>
        <v>300</v>
      </c>
      <c r="F10" s="106" t="s">
        <v>161</v>
      </c>
      <c r="G10" s="298">
        <v>0</v>
      </c>
      <c r="H10" s="106">
        <v>0</v>
      </c>
      <c r="I10" s="108">
        <v>4</v>
      </c>
      <c r="J10" s="102"/>
      <c r="K10" s="103"/>
      <c r="L10" s="99"/>
      <c r="M10" s="99"/>
      <c r="N10" s="99"/>
      <c r="O10" s="99"/>
      <c r="P10" s="99"/>
      <c r="Q10" s="1"/>
      <c r="R10" s="1"/>
      <c r="S10" s="1"/>
      <c r="T10" s="1"/>
    </row>
    <row r="11" spans="1:20" ht="24.95" customHeight="1" x14ac:dyDescent="0.4">
      <c r="A11" s="100"/>
      <c r="B11" s="101"/>
      <c r="C11" s="296" t="s">
        <v>160</v>
      </c>
      <c r="D11" s="297" t="s">
        <v>97</v>
      </c>
      <c r="E11" s="107">
        <f>E10</f>
        <v>300</v>
      </c>
      <c r="F11" s="106" t="s">
        <v>161</v>
      </c>
      <c r="G11" s="298">
        <v>0</v>
      </c>
      <c r="H11" s="106">
        <v>0</v>
      </c>
      <c r="I11" s="108">
        <v>5</v>
      </c>
      <c r="J11" s="102"/>
      <c r="K11" s="103"/>
      <c r="L11" s="99"/>
      <c r="M11" s="99"/>
      <c r="N11" s="99"/>
      <c r="O11" s="99"/>
      <c r="P11" s="99"/>
      <c r="Q11" s="1"/>
      <c r="R11" s="1"/>
      <c r="S11" s="1"/>
      <c r="T11" s="1"/>
    </row>
    <row r="12" spans="1:20" ht="24.95" customHeight="1" x14ac:dyDescent="0.4">
      <c r="A12" s="104"/>
      <c r="B12" s="105"/>
      <c r="C12" s="277" t="s">
        <v>162</v>
      </c>
      <c r="D12" s="106" t="s">
        <v>97</v>
      </c>
      <c r="E12" s="107">
        <f>J6</f>
        <v>300</v>
      </c>
      <c r="F12" s="106" t="s">
        <v>163</v>
      </c>
      <c r="G12" s="128">
        <v>500</v>
      </c>
      <c r="H12" s="278">
        <v>0</v>
      </c>
      <c r="I12" s="108">
        <v>3</v>
      </c>
      <c r="J12" s="102"/>
      <c r="K12" s="103"/>
      <c r="L12" s="99"/>
      <c r="M12" s="99"/>
      <c r="N12" s="99"/>
      <c r="O12" s="99"/>
      <c r="P12" s="99"/>
      <c r="Q12" s="1"/>
      <c r="R12" s="299"/>
      <c r="S12" s="1"/>
      <c r="T12" s="1"/>
    </row>
    <row r="13" spans="1:20" ht="24.95" customHeight="1" x14ac:dyDescent="0.4">
      <c r="A13" s="104"/>
      <c r="B13" s="105"/>
      <c r="C13" s="277" t="str">
        <f>C12</f>
        <v>ЗАКРЫТАЯ</v>
      </c>
      <c r="D13" s="106" t="s">
        <v>97</v>
      </c>
      <c r="E13" s="107">
        <f>E12</f>
        <v>300</v>
      </c>
      <c r="F13" s="106" t="str">
        <f>F12</f>
        <v>В ФУТЛЯРЕ</v>
      </c>
      <c r="G13" s="128">
        <f>G12</f>
        <v>500</v>
      </c>
      <c r="H13" s="278">
        <v>0</v>
      </c>
      <c r="I13" s="108">
        <v>4</v>
      </c>
      <c r="J13" s="102"/>
      <c r="K13" s="103"/>
      <c r="L13" s="99"/>
      <c r="M13" s="99"/>
      <c r="N13" s="99"/>
      <c r="O13" s="99"/>
      <c r="P13" s="99"/>
      <c r="Q13" s="1"/>
      <c r="R13" s="1"/>
      <c r="S13" s="1"/>
      <c r="T13" s="1"/>
    </row>
    <row r="14" spans="1:20" ht="27" thickBot="1" x14ac:dyDescent="0.45">
      <c r="A14" s="425"/>
      <c r="B14" s="425"/>
      <c r="C14" s="110"/>
      <c r="D14" s="111"/>
      <c r="E14" s="112"/>
      <c r="F14" s="102"/>
      <c r="G14" s="102"/>
      <c r="H14" s="102"/>
      <c r="I14" s="102"/>
      <c r="J14" s="102"/>
      <c r="K14" s="103"/>
      <c r="L14" s="99"/>
      <c r="M14" s="99"/>
      <c r="N14" s="99"/>
      <c r="O14" s="426" t="s">
        <v>148</v>
      </c>
      <c r="P14" s="426"/>
      <c r="Q14" s="1"/>
      <c r="R14" s="1"/>
      <c r="S14" s="1"/>
      <c r="T14" s="1"/>
    </row>
    <row r="15" spans="1:20" ht="117.75" customHeight="1" thickBot="1" x14ac:dyDescent="0.45">
      <c r="A15" s="40" t="s">
        <v>0</v>
      </c>
      <c r="B15" s="40" t="s">
        <v>70</v>
      </c>
      <c r="C15" s="40" t="s">
        <v>71</v>
      </c>
      <c r="D15" s="40" t="s">
        <v>72</v>
      </c>
      <c r="E15" s="40" t="s">
        <v>73</v>
      </c>
      <c r="F15" s="40" t="s">
        <v>74</v>
      </c>
      <c r="G15" s="113" t="s">
        <v>145</v>
      </c>
      <c r="H15" s="113" t="s">
        <v>75</v>
      </c>
      <c r="I15" s="113" t="s">
        <v>146</v>
      </c>
      <c r="J15" s="40" t="s">
        <v>76</v>
      </c>
      <c r="K15" s="40" t="s">
        <v>77</v>
      </c>
      <c r="L15" s="40" t="s">
        <v>78</v>
      </c>
      <c r="M15" s="40" t="s">
        <v>147</v>
      </c>
      <c r="N15" s="40" t="s">
        <v>79</v>
      </c>
      <c r="O15" s="40" t="s">
        <v>80</v>
      </c>
      <c r="P15" s="40" t="s">
        <v>81</v>
      </c>
      <c r="Q15" s="40" t="s">
        <v>82</v>
      </c>
      <c r="R15" s="299">
        <f>Q24*0.0265</f>
        <v>0</v>
      </c>
      <c r="S15" s="124"/>
      <c r="T15" s="1"/>
    </row>
    <row r="16" spans="1:20" ht="15" customHeight="1" x14ac:dyDescent="0.4">
      <c r="A16" s="214">
        <v>1</v>
      </c>
      <c r="B16" s="215">
        <v>2</v>
      </c>
      <c r="C16" s="215">
        <v>3</v>
      </c>
      <c r="D16" s="215">
        <v>4</v>
      </c>
      <c r="E16" s="215">
        <v>5</v>
      </c>
      <c r="F16" s="215">
        <v>6</v>
      </c>
      <c r="G16" s="215">
        <v>7</v>
      </c>
      <c r="H16" s="215">
        <v>8</v>
      </c>
      <c r="I16" s="215">
        <v>9</v>
      </c>
      <c r="J16" s="215">
        <v>10</v>
      </c>
      <c r="K16" s="215">
        <v>11</v>
      </c>
      <c r="L16" s="215">
        <v>12</v>
      </c>
      <c r="M16" s="215">
        <v>13</v>
      </c>
      <c r="N16" s="215">
        <v>14</v>
      </c>
      <c r="O16" s="215">
        <v>15</v>
      </c>
      <c r="P16" s="215">
        <v>16</v>
      </c>
      <c r="Q16" s="216">
        <v>17</v>
      </c>
      <c r="R16" s="320"/>
      <c r="S16" s="28"/>
      <c r="T16" s="1"/>
    </row>
    <row r="17" spans="1:22" ht="24.95" customHeight="1" x14ac:dyDescent="0.4">
      <c r="A17" s="316"/>
      <c r="B17" s="312"/>
      <c r="C17" s="312"/>
      <c r="D17" s="312"/>
      <c r="E17" s="312"/>
      <c r="F17" s="313" t="str">
        <f>C10</f>
        <v>ОТКРЫТАЯ</v>
      </c>
      <c r="G17" s="313" t="s">
        <v>171</v>
      </c>
      <c r="H17" s="416" t="str">
        <f>H6</f>
        <v>КАНАЛИЗАЦИИ</v>
      </c>
      <c r="I17" s="417"/>
      <c r="J17" s="418" t="str">
        <f>F12</f>
        <v>В ФУТЛЯРЕ</v>
      </c>
      <c r="K17" s="419"/>
      <c r="L17" s="312"/>
      <c r="M17" s="312"/>
      <c r="N17" s="312"/>
      <c r="O17" s="312"/>
      <c r="P17" s="312"/>
      <c r="Q17" s="314"/>
      <c r="R17" s="299" t="s">
        <v>184</v>
      </c>
      <c r="S17" s="28"/>
      <c r="T17" s="1"/>
    </row>
    <row r="18" spans="1:22" ht="85.5" customHeight="1" x14ac:dyDescent="0.4">
      <c r="A18" s="295"/>
      <c r="B18" s="114" t="s">
        <v>181</v>
      </c>
      <c r="C18" s="115" t="s">
        <v>178</v>
      </c>
      <c r="D18" s="116">
        <f>E9</f>
        <v>300</v>
      </c>
      <c r="E18" s="117">
        <f>I9</f>
        <v>3</v>
      </c>
      <c r="F18" s="222">
        <v>1000</v>
      </c>
      <c r="G18" s="118">
        <f>9790.8-H18-I18</f>
        <v>9131.52</v>
      </c>
      <c r="H18" s="118">
        <v>463.87</v>
      </c>
      <c r="I18" s="118">
        <v>195.41</v>
      </c>
      <c r="J18" s="281">
        <f>H9/F18</f>
        <v>0</v>
      </c>
      <c r="K18" s="119">
        <v>1</v>
      </c>
      <c r="L18" s="119">
        <v>1</v>
      </c>
      <c r="M18" s="119">
        <f>G18*J18*L18</f>
        <v>0</v>
      </c>
      <c r="N18" s="119">
        <v>1</v>
      </c>
      <c r="O18" s="155">
        <v>1</v>
      </c>
      <c r="P18" s="119">
        <f>M18*(1+(K18-1))*O18</f>
        <v>0</v>
      </c>
      <c r="Q18" s="119">
        <f>H18*J18*O18*N18</f>
        <v>0</v>
      </c>
      <c r="R18" s="320"/>
      <c r="S18" s="28"/>
      <c r="T18" s="1"/>
    </row>
    <row r="19" spans="1:22" ht="85.5" hidden="1" customHeight="1" x14ac:dyDescent="0.4">
      <c r="A19" s="295"/>
      <c r="B19" s="114" t="s">
        <v>182</v>
      </c>
      <c r="C19" s="115" t="s">
        <v>179</v>
      </c>
      <c r="D19" s="116">
        <f>E10</f>
        <v>300</v>
      </c>
      <c r="E19" s="117">
        <f>I10</f>
        <v>4</v>
      </c>
      <c r="F19" s="222">
        <v>1000</v>
      </c>
      <c r="G19" s="118">
        <f>118036.33-H19-I19</f>
        <v>110162.78</v>
      </c>
      <c r="H19" s="118">
        <v>5516.07</v>
      </c>
      <c r="I19" s="118">
        <v>2357.48</v>
      </c>
      <c r="J19" s="281">
        <f t="shared" ref="J19:J20" si="0">H10/F19</f>
        <v>0</v>
      </c>
      <c r="K19" s="119">
        <v>1</v>
      </c>
      <c r="L19" s="119">
        <v>1</v>
      </c>
      <c r="M19" s="119">
        <f>G19*J19*L19</f>
        <v>0</v>
      </c>
      <c r="N19" s="119">
        <v>1</v>
      </c>
      <c r="O19" s="155">
        <v>1</v>
      </c>
      <c r="P19" s="119">
        <f>M19*(1+(K19-1))*O19</f>
        <v>0</v>
      </c>
      <c r="Q19" s="119">
        <f>H19*J19*O19*N19</f>
        <v>0</v>
      </c>
      <c r="R19" s="320"/>
      <c r="S19" s="28"/>
      <c r="T19" s="1"/>
    </row>
    <row r="20" spans="1:22" ht="85.5" hidden="1" customHeight="1" x14ac:dyDescent="0.4">
      <c r="A20" s="295"/>
      <c r="B20" s="114" t="s">
        <v>183</v>
      </c>
      <c r="C20" s="115" t="s">
        <v>180</v>
      </c>
      <c r="D20" s="116">
        <f>E12</f>
        <v>300</v>
      </c>
      <c r="E20" s="117">
        <f>I11</f>
        <v>5</v>
      </c>
      <c r="F20" s="222">
        <v>1000</v>
      </c>
      <c r="G20" s="118">
        <f>140013.53-H20-I20</f>
        <v>130691.47</v>
      </c>
      <c r="H20" s="118">
        <v>6525.26</v>
      </c>
      <c r="I20" s="118">
        <v>2796.8</v>
      </c>
      <c r="J20" s="281">
        <f t="shared" si="0"/>
        <v>0</v>
      </c>
      <c r="K20" s="119">
        <v>1</v>
      </c>
      <c r="L20" s="119">
        <v>1</v>
      </c>
      <c r="M20" s="119">
        <f>G20*J20*L20</f>
        <v>0</v>
      </c>
      <c r="N20" s="119">
        <v>1</v>
      </c>
      <c r="O20" s="155">
        <v>1</v>
      </c>
      <c r="P20" s="119">
        <f>M20*(1+(K20-1))*O20</f>
        <v>0</v>
      </c>
      <c r="Q20" s="119">
        <f>H20*J20*O20*N20</f>
        <v>0</v>
      </c>
      <c r="R20" s="320"/>
      <c r="S20" s="28"/>
      <c r="T20" s="1"/>
    </row>
    <row r="21" spans="1:22" ht="24.95" hidden="1" customHeight="1" x14ac:dyDescent="0.4">
      <c r="A21" s="316"/>
      <c r="B21" s="312"/>
      <c r="C21" s="312"/>
      <c r="D21" s="312"/>
      <c r="E21" s="312"/>
      <c r="F21" s="315" t="str">
        <f>C12</f>
        <v>ЗАКРЫТАЯ</v>
      </c>
      <c r="G21" s="313" t="s">
        <v>171</v>
      </c>
      <c r="H21" s="416" t="str">
        <f>H6</f>
        <v>КАНАЛИЗАЦИИ</v>
      </c>
      <c r="I21" s="417"/>
      <c r="J21" s="418" t="str">
        <f>F12</f>
        <v>В ФУТЛЯРЕ</v>
      </c>
      <c r="K21" s="419"/>
      <c r="L21" s="312"/>
      <c r="M21" s="312"/>
      <c r="N21" s="312"/>
      <c r="O21" s="312"/>
      <c r="P21" s="312"/>
      <c r="Q21" s="314"/>
      <c r="R21" s="120"/>
      <c r="S21" s="120"/>
      <c r="T21" s="1"/>
    </row>
    <row r="22" spans="1:22" ht="99.95" hidden="1" customHeight="1" x14ac:dyDescent="0.4">
      <c r="A22" s="17">
        <v>1</v>
      </c>
      <c r="B22" s="114" t="s">
        <v>149</v>
      </c>
      <c r="C22" s="115" t="s">
        <v>154</v>
      </c>
      <c r="D22" s="116">
        <f>G12</f>
        <v>500</v>
      </c>
      <c r="E22" s="117">
        <f>I13</f>
        <v>4</v>
      </c>
      <c r="F22" s="117">
        <v>100</v>
      </c>
      <c r="G22" s="118">
        <f>8869.24-H22-I22</f>
        <v>8363.58</v>
      </c>
      <c r="H22" s="118">
        <v>326.68</v>
      </c>
      <c r="I22" s="118">
        <v>178.98</v>
      </c>
      <c r="J22" s="121">
        <v>0</v>
      </c>
      <c r="K22" s="119">
        <v>1</v>
      </c>
      <c r="L22" s="119">
        <v>1</v>
      </c>
      <c r="M22" s="119">
        <f>G22*J22*L22</f>
        <v>0</v>
      </c>
      <c r="N22" s="119">
        <v>1</v>
      </c>
      <c r="O22" s="155">
        <v>1</v>
      </c>
      <c r="P22" s="119">
        <f>M22*(1+(K22-1))*O22*N22</f>
        <v>0</v>
      </c>
      <c r="Q22" s="119">
        <f>H22*J22*N22*O22</f>
        <v>0</v>
      </c>
      <c r="R22" s="120"/>
      <c r="S22" s="120"/>
      <c r="T22" s="1"/>
    </row>
    <row r="23" spans="1:22" ht="63" hidden="1" customHeight="1" x14ac:dyDescent="0.4">
      <c r="A23" s="17">
        <v>2</v>
      </c>
      <c r="B23" s="114" t="s">
        <v>103</v>
      </c>
      <c r="C23" s="115" t="s">
        <v>104</v>
      </c>
      <c r="D23" s="116">
        <f>D22</f>
        <v>500</v>
      </c>
      <c r="E23" s="117">
        <f>E22</f>
        <v>4</v>
      </c>
      <c r="F23" s="117">
        <v>1</v>
      </c>
      <c r="G23" s="122">
        <f>61.58-H23-I23</f>
        <v>58.3</v>
      </c>
      <c r="H23" s="122">
        <v>2.0299999999999998</v>
      </c>
      <c r="I23" s="122">
        <v>1.25</v>
      </c>
      <c r="J23" s="121">
        <v>0</v>
      </c>
      <c r="K23" s="119">
        <v>1</v>
      </c>
      <c r="L23" s="119">
        <v>1</v>
      </c>
      <c r="M23" s="119">
        <f>G23*J23*K23*L23</f>
        <v>0</v>
      </c>
      <c r="N23" s="119">
        <v>1</v>
      </c>
      <c r="O23" s="155">
        <f>O22</f>
        <v>1</v>
      </c>
      <c r="P23" s="119">
        <f>M23*O23*N23</f>
        <v>0</v>
      </c>
      <c r="Q23" s="119">
        <f>H23*J23*N23*O23</f>
        <v>0</v>
      </c>
      <c r="R23" s="120"/>
      <c r="S23" s="120"/>
      <c r="T23" s="1"/>
    </row>
    <row r="24" spans="1:22" ht="27" thickBot="1" x14ac:dyDescent="0.45">
      <c r="A24" s="420" t="s">
        <v>13</v>
      </c>
      <c r="B24" s="421"/>
      <c r="C24" s="421"/>
      <c r="D24" s="421"/>
      <c r="E24" s="421"/>
      <c r="F24" s="421"/>
      <c r="G24" s="421"/>
      <c r="H24" s="421"/>
      <c r="I24" s="421"/>
      <c r="J24" s="421"/>
      <c r="K24" s="421"/>
      <c r="L24" s="421"/>
      <c r="M24" s="421"/>
      <c r="N24" s="421"/>
      <c r="O24" s="421"/>
      <c r="P24" s="300">
        <f>SUM(P18:P23)*P26</f>
        <v>0</v>
      </c>
      <c r="Q24" s="300">
        <f>SUM(Q18:Q23)*P26</f>
        <v>0</v>
      </c>
      <c r="R24" s="120">
        <f>P24+Q24</f>
        <v>0</v>
      </c>
      <c r="S24" s="123">
        <f>R24-T24</f>
        <v>0</v>
      </c>
      <c r="T24" s="120">
        <f>30011758.14/1000*0</f>
        <v>0</v>
      </c>
      <c r="U24" s="292" t="e">
        <f>S24/T24</f>
        <v>#DIV/0!</v>
      </c>
      <c r="V24" s="120" t="e">
        <f>T24/R24</f>
        <v>#DIV/0!</v>
      </c>
    </row>
    <row r="25" spans="1:22" x14ac:dyDescent="0.4">
      <c r="A25" s="301"/>
      <c r="B25" s="301"/>
      <c r="C25" s="301"/>
      <c r="D25" s="301"/>
      <c r="E25" s="301"/>
      <c r="F25" s="301"/>
      <c r="G25" s="301"/>
      <c r="H25" s="301"/>
      <c r="I25" s="301"/>
      <c r="J25" s="301"/>
      <c r="K25" s="301"/>
      <c r="L25" s="301"/>
      <c r="M25" s="301"/>
      <c r="N25" s="301"/>
      <c r="O25" s="302" t="s">
        <v>13</v>
      </c>
      <c r="P25" s="144">
        <f>P24*1000</f>
        <v>0</v>
      </c>
      <c r="Q25" s="144">
        <f>Q24*1000</f>
        <v>0</v>
      </c>
      <c r="R25" s="1"/>
      <c r="S25" s="1"/>
      <c r="T25" s="28"/>
    </row>
    <row r="26" spans="1:22" ht="27.75" customHeight="1" x14ac:dyDescent="0.4">
      <c r="A26" s="303"/>
      <c r="B26" s="303"/>
      <c r="C26" s="303"/>
      <c r="D26" s="303"/>
      <c r="E26" s="303"/>
      <c r="F26" s="303"/>
      <c r="G26" s="303"/>
      <c r="H26" s="303"/>
      <c r="I26" s="303"/>
      <c r="J26" s="303"/>
      <c r="K26" s="303"/>
      <c r="L26" s="303"/>
      <c r="M26" s="303"/>
      <c r="N26" s="303"/>
      <c r="O26" s="145" t="s">
        <v>155</v>
      </c>
      <c r="P26" s="305">
        <v>1</v>
      </c>
      <c r="Q26" s="303"/>
    </row>
    <row r="27" spans="1:22" ht="27.75" customHeight="1" x14ac:dyDescent="0.4">
      <c r="O27" s="266"/>
      <c r="P27" s="267"/>
    </row>
    <row r="28" spans="1:22" ht="27.75" customHeight="1" x14ac:dyDescent="0.4">
      <c r="O28" s="266"/>
      <c r="P28" s="267"/>
    </row>
    <row r="53" spans="12:12" x14ac:dyDescent="0.4">
      <c r="L53" t="s">
        <v>17</v>
      </c>
    </row>
  </sheetData>
  <mergeCells count="10">
    <mergeCell ref="H21:I21"/>
    <mergeCell ref="J21:K21"/>
    <mergeCell ref="A24:O24"/>
    <mergeCell ref="A3:Q3"/>
    <mergeCell ref="A4:Q4"/>
    <mergeCell ref="A5:Q5"/>
    <mergeCell ref="A14:B14"/>
    <mergeCell ref="O14:P14"/>
    <mergeCell ref="H17:I17"/>
    <mergeCell ref="J17:K17"/>
  </mergeCells>
  <conditionalFormatting sqref="S24">
    <cfRule type="cellIs" dxfId="9" priority="1" stopIfTrue="1" operator="equal">
      <formula>0</formula>
    </cfRule>
    <cfRule type="cellIs" dxfId="8" priority="2" stopIfTrue="1" operator="equal">
      <formula>0</formula>
    </cfRule>
    <cfRule type="cellIs" dxfId="7" priority="3" stopIfTrue="1" operator="lessThan">
      <formula>0.01</formula>
    </cfRule>
    <cfRule type="cellIs" dxfId="6" priority="4" stopIfTrue="1" operator="greaterThan">
      <formula>0</formula>
    </cfRule>
    <cfRule type="cellIs" dxfId="5" priority="5" stopIfTrue="1" operator="lessThan">
      <formula>0</formula>
    </cfRule>
  </conditionalFormatting>
  <pageMargins left="0.7" right="0.7" top="0.75" bottom="0.75" header="0.3" footer="0.3"/>
  <pageSetup paperSize="9" scale="27" orientation="portrait" r:id="rId1"/>
  <colBreaks count="1" manualBreakCount="1">
    <brk id="17" max="25" man="1"/>
  </colBreaks>
  <ignoredErrors>
    <ignoredError sqref="E12" formula="1"/>
  </ignoredError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R25"/>
  <sheetViews>
    <sheetView view="pageBreakPreview" zoomScale="80" zoomScaleNormal="80" zoomScaleSheetLayoutView="80" workbookViewId="0">
      <selection activeCell="R14" sqref="R14"/>
    </sheetView>
  </sheetViews>
  <sheetFormatPr defaultRowHeight="15.75" x14ac:dyDescent="0.25"/>
  <cols>
    <col min="1" max="1" width="3.140625" style="1" customWidth="1"/>
    <col min="2" max="2" width="9.640625" style="1" customWidth="1"/>
    <col min="3" max="3" width="24.78515625" style="1" customWidth="1"/>
    <col min="4" max="4" width="12.640625" style="1" customWidth="1"/>
    <col min="5" max="5" width="6.640625" style="1" customWidth="1"/>
    <col min="6" max="8" width="10.140625" style="1" customWidth="1"/>
    <col min="9" max="9" width="8.640625" style="1" customWidth="1"/>
    <col min="10" max="10" width="8.140625" style="1" customWidth="1"/>
    <col min="11" max="11" width="9.5" style="1" customWidth="1"/>
    <col min="12" max="12" width="11" style="1" customWidth="1"/>
    <col min="13" max="14" width="10.28515625" style="1" customWidth="1"/>
    <col min="15" max="17" width="9.140625" style="1" hidden="1" customWidth="1"/>
    <col min="18" max="18" width="9.140625" style="1" customWidth="1"/>
    <col min="19" max="258" width="9.140625" style="1"/>
    <col min="259" max="259" width="4.42578125" style="1" bestFit="1" customWidth="1"/>
    <col min="260" max="260" width="11.85546875" style="1" customWidth="1"/>
    <col min="261" max="261" width="6.640625" style="1" customWidth="1"/>
    <col min="262" max="262" width="15.7109375" style="1" customWidth="1"/>
    <col min="263" max="265" width="10.85546875" style="1" customWidth="1"/>
    <col min="266" max="266" width="14.5703125" style="1" customWidth="1"/>
    <col min="267" max="267" width="13.78515625" style="1" customWidth="1"/>
    <col min="268" max="268" width="13.2109375" style="1" customWidth="1"/>
    <col min="269" max="269" width="17.92578125" style="1" customWidth="1"/>
    <col min="270" max="270" width="8.28515625" style="1" customWidth="1"/>
    <col min="271" max="514" width="9.140625" style="1"/>
    <col min="515" max="515" width="4.42578125" style="1" bestFit="1" customWidth="1"/>
    <col min="516" max="516" width="11.85546875" style="1" customWidth="1"/>
    <col min="517" max="517" width="6.640625" style="1" customWidth="1"/>
    <col min="518" max="518" width="15.7109375" style="1" customWidth="1"/>
    <col min="519" max="521" width="10.85546875" style="1" customWidth="1"/>
    <col min="522" max="522" width="14.5703125" style="1" customWidth="1"/>
    <col min="523" max="523" width="13.78515625" style="1" customWidth="1"/>
    <col min="524" max="524" width="13.2109375" style="1" customWidth="1"/>
    <col min="525" max="525" width="17.92578125" style="1" customWidth="1"/>
    <col min="526" max="526" width="8.28515625" style="1" customWidth="1"/>
    <col min="527" max="770" width="9.140625" style="1"/>
    <col min="771" max="771" width="4.42578125" style="1" bestFit="1" customWidth="1"/>
    <col min="772" max="772" width="11.85546875" style="1" customWidth="1"/>
    <col min="773" max="773" width="6.640625" style="1" customWidth="1"/>
    <col min="774" max="774" width="15.7109375" style="1" customWidth="1"/>
    <col min="775" max="777" width="10.85546875" style="1" customWidth="1"/>
    <col min="778" max="778" width="14.5703125" style="1" customWidth="1"/>
    <col min="779" max="779" width="13.78515625" style="1" customWidth="1"/>
    <col min="780" max="780" width="13.2109375" style="1" customWidth="1"/>
    <col min="781" max="781" width="17.92578125" style="1" customWidth="1"/>
    <col min="782" max="782" width="8.28515625" style="1" customWidth="1"/>
    <col min="783" max="1026" width="9.140625" style="1"/>
    <col min="1027" max="1027" width="4.42578125" style="1" bestFit="1" customWidth="1"/>
    <col min="1028" max="1028" width="11.85546875" style="1" customWidth="1"/>
    <col min="1029" max="1029" width="6.640625" style="1" customWidth="1"/>
    <col min="1030" max="1030" width="15.7109375" style="1" customWidth="1"/>
    <col min="1031" max="1033" width="10.85546875" style="1" customWidth="1"/>
    <col min="1034" max="1034" width="14.5703125" style="1" customWidth="1"/>
    <col min="1035" max="1035" width="13.78515625" style="1" customWidth="1"/>
    <col min="1036" max="1036" width="13.2109375" style="1" customWidth="1"/>
    <col min="1037" max="1037" width="17.92578125" style="1" customWidth="1"/>
    <col min="1038" max="1038" width="8.28515625" style="1" customWidth="1"/>
    <col min="1039" max="1282" width="9.140625" style="1"/>
    <col min="1283" max="1283" width="4.42578125" style="1" bestFit="1" customWidth="1"/>
    <col min="1284" max="1284" width="11.85546875" style="1" customWidth="1"/>
    <col min="1285" max="1285" width="6.640625" style="1" customWidth="1"/>
    <col min="1286" max="1286" width="15.7109375" style="1" customWidth="1"/>
    <col min="1287" max="1289" width="10.85546875" style="1" customWidth="1"/>
    <col min="1290" max="1290" width="14.5703125" style="1" customWidth="1"/>
    <col min="1291" max="1291" width="13.78515625" style="1" customWidth="1"/>
    <col min="1292" max="1292" width="13.2109375" style="1" customWidth="1"/>
    <col min="1293" max="1293" width="17.92578125" style="1" customWidth="1"/>
    <col min="1294" max="1294" width="8.28515625" style="1" customWidth="1"/>
    <col min="1295" max="1538" width="9.140625" style="1"/>
    <col min="1539" max="1539" width="4.42578125" style="1" bestFit="1" customWidth="1"/>
    <col min="1540" max="1540" width="11.85546875" style="1" customWidth="1"/>
    <col min="1541" max="1541" width="6.640625" style="1" customWidth="1"/>
    <col min="1542" max="1542" width="15.7109375" style="1" customWidth="1"/>
    <col min="1543" max="1545" width="10.85546875" style="1" customWidth="1"/>
    <col min="1546" max="1546" width="14.5703125" style="1" customWidth="1"/>
    <col min="1547" max="1547" width="13.78515625" style="1" customWidth="1"/>
    <col min="1548" max="1548" width="13.2109375" style="1" customWidth="1"/>
    <col min="1549" max="1549" width="17.92578125" style="1" customWidth="1"/>
    <col min="1550" max="1550" width="8.28515625" style="1" customWidth="1"/>
    <col min="1551" max="1794" width="9.140625" style="1"/>
    <col min="1795" max="1795" width="4.42578125" style="1" bestFit="1" customWidth="1"/>
    <col min="1796" max="1796" width="11.85546875" style="1" customWidth="1"/>
    <col min="1797" max="1797" width="6.640625" style="1" customWidth="1"/>
    <col min="1798" max="1798" width="15.7109375" style="1" customWidth="1"/>
    <col min="1799" max="1801" width="10.85546875" style="1" customWidth="1"/>
    <col min="1802" max="1802" width="14.5703125" style="1" customWidth="1"/>
    <col min="1803" max="1803" width="13.78515625" style="1" customWidth="1"/>
    <col min="1804" max="1804" width="13.2109375" style="1" customWidth="1"/>
    <col min="1805" max="1805" width="17.92578125" style="1" customWidth="1"/>
    <col min="1806" max="1806" width="8.28515625" style="1" customWidth="1"/>
    <col min="1807" max="2050" width="9.140625" style="1"/>
    <col min="2051" max="2051" width="4.42578125" style="1" bestFit="1" customWidth="1"/>
    <col min="2052" max="2052" width="11.85546875" style="1" customWidth="1"/>
    <col min="2053" max="2053" width="6.640625" style="1" customWidth="1"/>
    <col min="2054" max="2054" width="15.7109375" style="1" customWidth="1"/>
    <col min="2055" max="2057" width="10.85546875" style="1" customWidth="1"/>
    <col min="2058" max="2058" width="14.5703125" style="1" customWidth="1"/>
    <col min="2059" max="2059" width="13.78515625" style="1" customWidth="1"/>
    <col min="2060" max="2060" width="13.2109375" style="1" customWidth="1"/>
    <col min="2061" max="2061" width="17.92578125" style="1" customWidth="1"/>
    <col min="2062" max="2062" width="8.28515625" style="1" customWidth="1"/>
    <col min="2063" max="2306" width="9.140625" style="1"/>
    <col min="2307" max="2307" width="4.42578125" style="1" bestFit="1" customWidth="1"/>
    <col min="2308" max="2308" width="11.85546875" style="1" customWidth="1"/>
    <col min="2309" max="2309" width="6.640625" style="1" customWidth="1"/>
    <col min="2310" max="2310" width="15.7109375" style="1" customWidth="1"/>
    <col min="2311" max="2313" width="10.85546875" style="1" customWidth="1"/>
    <col min="2314" max="2314" width="14.5703125" style="1" customWidth="1"/>
    <col min="2315" max="2315" width="13.78515625" style="1" customWidth="1"/>
    <col min="2316" max="2316" width="13.2109375" style="1" customWidth="1"/>
    <col min="2317" max="2317" width="17.92578125" style="1" customWidth="1"/>
    <col min="2318" max="2318" width="8.28515625" style="1" customWidth="1"/>
    <col min="2319" max="2562" width="9.140625" style="1"/>
    <col min="2563" max="2563" width="4.42578125" style="1" bestFit="1" customWidth="1"/>
    <col min="2564" max="2564" width="11.85546875" style="1" customWidth="1"/>
    <col min="2565" max="2565" width="6.640625" style="1" customWidth="1"/>
    <col min="2566" max="2566" width="15.7109375" style="1" customWidth="1"/>
    <col min="2567" max="2569" width="10.85546875" style="1" customWidth="1"/>
    <col min="2570" max="2570" width="14.5703125" style="1" customWidth="1"/>
    <col min="2571" max="2571" width="13.78515625" style="1" customWidth="1"/>
    <col min="2572" max="2572" width="13.2109375" style="1" customWidth="1"/>
    <col min="2573" max="2573" width="17.92578125" style="1" customWidth="1"/>
    <col min="2574" max="2574" width="8.28515625" style="1" customWidth="1"/>
    <col min="2575" max="2818" width="9.140625" style="1"/>
    <col min="2819" max="2819" width="4.42578125" style="1" bestFit="1" customWidth="1"/>
    <col min="2820" max="2820" width="11.85546875" style="1" customWidth="1"/>
    <col min="2821" max="2821" width="6.640625" style="1" customWidth="1"/>
    <col min="2822" max="2822" width="15.7109375" style="1" customWidth="1"/>
    <col min="2823" max="2825" width="10.85546875" style="1" customWidth="1"/>
    <col min="2826" max="2826" width="14.5703125" style="1" customWidth="1"/>
    <col min="2827" max="2827" width="13.78515625" style="1" customWidth="1"/>
    <col min="2828" max="2828" width="13.2109375" style="1" customWidth="1"/>
    <col min="2829" max="2829" width="17.92578125" style="1" customWidth="1"/>
    <col min="2830" max="2830" width="8.28515625" style="1" customWidth="1"/>
    <col min="2831" max="3074" width="9.140625" style="1"/>
    <col min="3075" max="3075" width="4.42578125" style="1" bestFit="1" customWidth="1"/>
    <col min="3076" max="3076" width="11.85546875" style="1" customWidth="1"/>
    <col min="3077" max="3077" width="6.640625" style="1" customWidth="1"/>
    <col min="3078" max="3078" width="15.7109375" style="1" customWidth="1"/>
    <col min="3079" max="3081" width="10.85546875" style="1" customWidth="1"/>
    <col min="3082" max="3082" width="14.5703125" style="1" customWidth="1"/>
    <col min="3083" max="3083" width="13.78515625" style="1" customWidth="1"/>
    <col min="3084" max="3084" width="13.2109375" style="1" customWidth="1"/>
    <col min="3085" max="3085" width="17.92578125" style="1" customWidth="1"/>
    <col min="3086" max="3086" width="8.28515625" style="1" customWidth="1"/>
    <col min="3087" max="3330" width="9.140625" style="1"/>
    <col min="3331" max="3331" width="4.42578125" style="1" bestFit="1" customWidth="1"/>
    <col min="3332" max="3332" width="11.85546875" style="1" customWidth="1"/>
    <col min="3333" max="3333" width="6.640625" style="1" customWidth="1"/>
    <col min="3334" max="3334" width="15.7109375" style="1" customWidth="1"/>
    <col min="3335" max="3337" width="10.85546875" style="1" customWidth="1"/>
    <col min="3338" max="3338" width="14.5703125" style="1" customWidth="1"/>
    <col min="3339" max="3339" width="13.78515625" style="1" customWidth="1"/>
    <col min="3340" max="3340" width="13.2109375" style="1" customWidth="1"/>
    <col min="3341" max="3341" width="17.92578125" style="1" customWidth="1"/>
    <col min="3342" max="3342" width="8.28515625" style="1" customWidth="1"/>
    <col min="3343" max="3586" width="9.140625" style="1"/>
    <col min="3587" max="3587" width="4.42578125" style="1" bestFit="1" customWidth="1"/>
    <col min="3588" max="3588" width="11.85546875" style="1" customWidth="1"/>
    <col min="3589" max="3589" width="6.640625" style="1" customWidth="1"/>
    <col min="3590" max="3590" width="15.7109375" style="1" customWidth="1"/>
    <col min="3591" max="3593" width="10.85546875" style="1" customWidth="1"/>
    <col min="3594" max="3594" width="14.5703125" style="1" customWidth="1"/>
    <col min="3595" max="3595" width="13.78515625" style="1" customWidth="1"/>
    <col min="3596" max="3596" width="13.2109375" style="1" customWidth="1"/>
    <col min="3597" max="3597" width="17.92578125" style="1" customWidth="1"/>
    <col min="3598" max="3598" width="8.28515625" style="1" customWidth="1"/>
    <col min="3599" max="3842" width="9.140625" style="1"/>
    <col min="3843" max="3843" width="4.42578125" style="1" bestFit="1" customWidth="1"/>
    <col min="3844" max="3844" width="11.85546875" style="1" customWidth="1"/>
    <col min="3845" max="3845" width="6.640625" style="1" customWidth="1"/>
    <col min="3846" max="3846" width="15.7109375" style="1" customWidth="1"/>
    <col min="3847" max="3849" width="10.85546875" style="1" customWidth="1"/>
    <col min="3850" max="3850" width="14.5703125" style="1" customWidth="1"/>
    <col min="3851" max="3851" width="13.78515625" style="1" customWidth="1"/>
    <col min="3852" max="3852" width="13.2109375" style="1" customWidth="1"/>
    <col min="3853" max="3853" width="17.92578125" style="1" customWidth="1"/>
    <col min="3854" max="3854" width="8.28515625" style="1" customWidth="1"/>
    <col min="3855" max="4098" width="9.140625" style="1"/>
    <col min="4099" max="4099" width="4.42578125" style="1" bestFit="1" customWidth="1"/>
    <col min="4100" max="4100" width="11.85546875" style="1" customWidth="1"/>
    <col min="4101" max="4101" width="6.640625" style="1" customWidth="1"/>
    <col min="4102" max="4102" width="15.7109375" style="1" customWidth="1"/>
    <col min="4103" max="4105" width="10.85546875" style="1" customWidth="1"/>
    <col min="4106" max="4106" width="14.5703125" style="1" customWidth="1"/>
    <col min="4107" max="4107" width="13.78515625" style="1" customWidth="1"/>
    <col min="4108" max="4108" width="13.2109375" style="1" customWidth="1"/>
    <col min="4109" max="4109" width="17.92578125" style="1" customWidth="1"/>
    <col min="4110" max="4110" width="8.28515625" style="1" customWidth="1"/>
    <col min="4111" max="4354" width="9.140625" style="1"/>
    <col min="4355" max="4355" width="4.42578125" style="1" bestFit="1" customWidth="1"/>
    <col min="4356" max="4356" width="11.85546875" style="1" customWidth="1"/>
    <col min="4357" max="4357" width="6.640625" style="1" customWidth="1"/>
    <col min="4358" max="4358" width="15.7109375" style="1" customWidth="1"/>
    <col min="4359" max="4361" width="10.85546875" style="1" customWidth="1"/>
    <col min="4362" max="4362" width="14.5703125" style="1" customWidth="1"/>
    <col min="4363" max="4363" width="13.78515625" style="1" customWidth="1"/>
    <col min="4364" max="4364" width="13.2109375" style="1" customWidth="1"/>
    <col min="4365" max="4365" width="17.92578125" style="1" customWidth="1"/>
    <col min="4366" max="4366" width="8.28515625" style="1" customWidth="1"/>
    <col min="4367" max="4610" width="9.140625" style="1"/>
    <col min="4611" max="4611" width="4.42578125" style="1" bestFit="1" customWidth="1"/>
    <col min="4612" max="4612" width="11.85546875" style="1" customWidth="1"/>
    <col min="4613" max="4613" width="6.640625" style="1" customWidth="1"/>
    <col min="4614" max="4614" width="15.7109375" style="1" customWidth="1"/>
    <col min="4615" max="4617" width="10.85546875" style="1" customWidth="1"/>
    <col min="4618" max="4618" width="14.5703125" style="1" customWidth="1"/>
    <col min="4619" max="4619" width="13.78515625" style="1" customWidth="1"/>
    <col min="4620" max="4620" width="13.2109375" style="1" customWidth="1"/>
    <col min="4621" max="4621" width="17.92578125" style="1" customWidth="1"/>
    <col min="4622" max="4622" width="8.28515625" style="1" customWidth="1"/>
    <col min="4623" max="4866" width="9.140625" style="1"/>
    <col min="4867" max="4867" width="4.42578125" style="1" bestFit="1" customWidth="1"/>
    <col min="4868" max="4868" width="11.85546875" style="1" customWidth="1"/>
    <col min="4869" max="4869" width="6.640625" style="1" customWidth="1"/>
    <col min="4870" max="4870" width="15.7109375" style="1" customWidth="1"/>
    <col min="4871" max="4873" width="10.85546875" style="1" customWidth="1"/>
    <col min="4874" max="4874" width="14.5703125" style="1" customWidth="1"/>
    <col min="4875" max="4875" width="13.78515625" style="1" customWidth="1"/>
    <col min="4876" max="4876" width="13.2109375" style="1" customWidth="1"/>
    <col min="4877" max="4877" width="17.92578125" style="1" customWidth="1"/>
    <col min="4878" max="4878" width="8.28515625" style="1" customWidth="1"/>
    <col min="4879" max="5122" width="9.140625" style="1"/>
    <col min="5123" max="5123" width="4.42578125" style="1" bestFit="1" customWidth="1"/>
    <col min="5124" max="5124" width="11.85546875" style="1" customWidth="1"/>
    <col min="5125" max="5125" width="6.640625" style="1" customWidth="1"/>
    <col min="5126" max="5126" width="15.7109375" style="1" customWidth="1"/>
    <col min="5127" max="5129" width="10.85546875" style="1" customWidth="1"/>
    <col min="5130" max="5130" width="14.5703125" style="1" customWidth="1"/>
    <col min="5131" max="5131" width="13.78515625" style="1" customWidth="1"/>
    <col min="5132" max="5132" width="13.2109375" style="1" customWidth="1"/>
    <col min="5133" max="5133" width="17.92578125" style="1" customWidth="1"/>
    <col min="5134" max="5134" width="8.28515625" style="1" customWidth="1"/>
    <col min="5135" max="5378" width="9.140625" style="1"/>
    <col min="5379" max="5379" width="4.42578125" style="1" bestFit="1" customWidth="1"/>
    <col min="5380" max="5380" width="11.85546875" style="1" customWidth="1"/>
    <col min="5381" max="5381" width="6.640625" style="1" customWidth="1"/>
    <col min="5382" max="5382" width="15.7109375" style="1" customWidth="1"/>
    <col min="5383" max="5385" width="10.85546875" style="1" customWidth="1"/>
    <col min="5386" max="5386" width="14.5703125" style="1" customWidth="1"/>
    <col min="5387" max="5387" width="13.78515625" style="1" customWidth="1"/>
    <col min="5388" max="5388" width="13.2109375" style="1" customWidth="1"/>
    <col min="5389" max="5389" width="17.92578125" style="1" customWidth="1"/>
    <col min="5390" max="5390" width="8.28515625" style="1" customWidth="1"/>
    <col min="5391" max="5634" width="9.140625" style="1"/>
    <col min="5635" max="5635" width="4.42578125" style="1" bestFit="1" customWidth="1"/>
    <col min="5636" max="5636" width="11.85546875" style="1" customWidth="1"/>
    <col min="5637" max="5637" width="6.640625" style="1" customWidth="1"/>
    <col min="5638" max="5638" width="15.7109375" style="1" customWidth="1"/>
    <col min="5639" max="5641" width="10.85546875" style="1" customWidth="1"/>
    <col min="5642" max="5642" width="14.5703125" style="1" customWidth="1"/>
    <col min="5643" max="5643" width="13.78515625" style="1" customWidth="1"/>
    <col min="5644" max="5644" width="13.2109375" style="1" customWidth="1"/>
    <col min="5645" max="5645" width="17.92578125" style="1" customWidth="1"/>
    <col min="5646" max="5646" width="8.28515625" style="1" customWidth="1"/>
    <col min="5647" max="5890" width="9.140625" style="1"/>
    <col min="5891" max="5891" width="4.42578125" style="1" bestFit="1" customWidth="1"/>
    <col min="5892" max="5892" width="11.85546875" style="1" customWidth="1"/>
    <col min="5893" max="5893" width="6.640625" style="1" customWidth="1"/>
    <col min="5894" max="5894" width="15.7109375" style="1" customWidth="1"/>
    <col min="5895" max="5897" width="10.85546875" style="1" customWidth="1"/>
    <col min="5898" max="5898" width="14.5703125" style="1" customWidth="1"/>
    <col min="5899" max="5899" width="13.78515625" style="1" customWidth="1"/>
    <col min="5900" max="5900" width="13.2109375" style="1" customWidth="1"/>
    <col min="5901" max="5901" width="17.92578125" style="1" customWidth="1"/>
    <col min="5902" max="5902" width="8.28515625" style="1" customWidth="1"/>
    <col min="5903" max="6146" width="9.140625" style="1"/>
    <col min="6147" max="6147" width="4.42578125" style="1" bestFit="1" customWidth="1"/>
    <col min="6148" max="6148" width="11.85546875" style="1" customWidth="1"/>
    <col min="6149" max="6149" width="6.640625" style="1" customWidth="1"/>
    <col min="6150" max="6150" width="15.7109375" style="1" customWidth="1"/>
    <col min="6151" max="6153" width="10.85546875" style="1" customWidth="1"/>
    <col min="6154" max="6154" width="14.5703125" style="1" customWidth="1"/>
    <col min="6155" max="6155" width="13.78515625" style="1" customWidth="1"/>
    <col min="6156" max="6156" width="13.2109375" style="1" customWidth="1"/>
    <col min="6157" max="6157" width="17.92578125" style="1" customWidth="1"/>
    <col min="6158" max="6158" width="8.28515625" style="1" customWidth="1"/>
    <col min="6159" max="6402" width="9.140625" style="1"/>
    <col min="6403" max="6403" width="4.42578125" style="1" bestFit="1" customWidth="1"/>
    <col min="6404" max="6404" width="11.85546875" style="1" customWidth="1"/>
    <col min="6405" max="6405" width="6.640625" style="1" customWidth="1"/>
    <col min="6406" max="6406" width="15.7109375" style="1" customWidth="1"/>
    <col min="6407" max="6409" width="10.85546875" style="1" customWidth="1"/>
    <col min="6410" max="6410" width="14.5703125" style="1" customWidth="1"/>
    <col min="6411" max="6411" width="13.78515625" style="1" customWidth="1"/>
    <col min="6412" max="6412" width="13.2109375" style="1" customWidth="1"/>
    <col min="6413" max="6413" width="17.92578125" style="1" customWidth="1"/>
    <col min="6414" max="6414" width="8.28515625" style="1" customWidth="1"/>
    <col min="6415" max="6658" width="9.140625" style="1"/>
    <col min="6659" max="6659" width="4.42578125" style="1" bestFit="1" customWidth="1"/>
    <col min="6660" max="6660" width="11.85546875" style="1" customWidth="1"/>
    <col min="6661" max="6661" width="6.640625" style="1" customWidth="1"/>
    <col min="6662" max="6662" width="15.7109375" style="1" customWidth="1"/>
    <col min="6663" max="6665" width="10.85546875" style="1" customWidth="1"/>
    <col min="6666" max="6666" width="14.5703125" style="1" customWidth="1"/>
    <col min="6667" max="6667" width="13.78515625" style="1" customWidth="1"/>
    <col min="6668" max="6668" width="13.2109375" style="1" customWidth="1"/>
    <col min="6669" max="6669" width="17.92578125" style="1" customWidth="1"/>
    <col min="6670" max="6670" width="8.28515625" style="1" customWidth="1"/>
    <col min="6671" max="6914" width="9.140625" style="1"/>
    <col min="6915" max="6915" width="4.42578125" style="1" bestFit="1" customWidth="1"/>
    <col min="6916" max="6916" width="11.85546875" style="1" customWidth="1"/>
    <col min="6917" max="6917" width="6.640625" style="1" customWidth="1"/>
    <col min="6918" max="6918" width="15.7109375" style="1" customWidth="1"/>
    <col min="6919" max="6921" width="10.85546875" style="1" customWidth="1"/>
    <col min="6922" max="6922" width="14.5703125" style="1" customWidth="1"/>
    <col min="6923" max="6923" width="13.78515625" style="1" customWidth="1"/>
    <col min="6924" max="6924" width="13.2109375" style="1" customWidth="1"/>
    <col min="6925" max="6925" width="17.92578125" style="1" customWidth="1"/>
    <col min="6926" max="6926" width="8.28515625" style="1" customWidth="1"/>
    <col min="6927" max="7170" width="9.140625" style="1"/>
    <col min="7171" max="7171" width="4.42578125" style="1" bestFit="1" customWidth="1"/>
    <col min="7172" max="7172" width="11.85546875" style="1" customWidth="1"/>
    <col min="7173" max="7173" width="6.640625" style="1" customWidth="1"/>
    <col min="7174" max="7174" width="15.7109375" style="1" customWidth="1"/>
    <col min="7175" max="7177" width="10.85546875" style="1" customWidth="1"/>
    <col min="7178" max="7178" width="14.5703125" style="1" customWidth="1"/>
    <col min="7179" max="7179" width="13.78515625" style="1" customWidth="1"/>
    <col min="7180" max="7180" width="13.2109375" style="1" customWidth="1"/>
    <col min="7181" max="7181" width="17.92578125" style="1" customWidth="1"/>
    <col min="7182" max="7182" width="8.28515625" style="1" customWidth="1"/>
    <col min="7183" max="7426" width="9.140625" style="1"/>
    <col min="7427" max="7427" width="4.42578125" style="1" bestFit="1" customWidth="1"/>
    <col min="7428" max="7428" width="11.85546875" style="1" customWidth="1"/>
    <col min="7429" max="7429" width="6.640625" style="1" customWidth="1"/>
    <col min="7430" max="7430" width="15.7109375" style="1" customWidth="1"/>
    <col min="7431" max="7433" width="10.85546875" style="1" customWidth="1"/>
    <col min="7434" max="7434" width="14.5703125" style="1" customWidth="1"/>
    <col min="7435" max="7435" width="13.78515625" style="1" customWidth="1"/>
    <col min="7436" max="7436" width="13.2109375" style="1" customWidth="1"/>
    <col min="7437" max="7437" width="17.92578125" style="1" customWidth="1"/>
    <col min="7438" max="7438" width="8.28515625" style="1" customWidth="1"/>
    <col min="7439" max="7682" width="9.140625" style="1"/>
    <col min="7683" max="7683" width="4.42578125" style="1" bestFit="1" customWidth="1"/>
    <col min="7684" max="7684" width="11.85546875" style="1" customWidth="1"/>
    <col min="7685" max="7685" width="6.640625" style="1" customWidth="1"/>
    <col min="7686" max="7686" width="15.7109375" style="1" customWidth="1"/>
    <col min="7687" max="7689" width="10.85546875" style="1" customWidth="1"/>
    <col min="7690" max="7690" width="14.5703125" style="1" customWidth="1"/>
    <col min="7691" max="7691" width="13.78515625" style="1" customWidth="1"/>
    <col min="7692" max="7692" width="13.2109375" style="1" customWidth="1"/>
    <col min="7693" max="7693" width="17.92578125" style="1" customWidth="1"/>
    <col min="7694" max="7694" width="8.28515625" style="1" customWidth="1"/>
    <col min="7695" max="7938" width="9.140625" style="1"/>
    <col min="7939" max="7939" width="4.42578125" style="1" bestFit="1" customWidth="1"/>
    <col min="7940" max="7940" width="11.85546875" style="1" customWidth="1"/>
    <col min="7941" max="7941" width="6.640625" style="1" customWidth="1"/>
    <col min="7942" max="7942" width="15.7109375" style="1" customWidth="1"/>
    <col min="7943" max="7945" width="10.85546875" style="1" customWidth="1"/>
    <col min="7946" max="7946" width="14.5703125" style="1" customWidth="1"/>
    <col min="7947" max="7947" width="13.78515625" style="1" customWidth="1"/>
    <col min="7948" max="7948" width="13.2109375" style="1" customWidth="1"/>
    <col min="7949" max="7949" width="17.92578125" style="1" customWidth="1"/>
    <col min="7950" max="7950" width="8.28515625" style="1" customWidth="1"/>
    <col min="7951" max="8194" width="9.140625" style="1"/>
    <col min="8195" max="8195" width="4.42578125" style="1" bestFit="1" customWidth="1"/>
    <col min="8196" max="8196" width="11.85546875" style="1" customWidth="1"/>
    <col min="8197" max="8197" width="6.640625" style="1" customWidth="1"/>
    <col min="8198" max="8198" width="15.7109375" style="1" customWidth="1"/>
    <col min="8199" max="8201" width="10.85546875" style="1" customWidth="1"/>
    <col min="8202" max="8202" width="14.5703125" style="1" customWidth="1"/>
    <col min="8203" max="8203" width="13.78515625" style="1" customWidth="1"/>
    <col min="8204" max="8204" width="13.2109375" style="1" customWidth="1"/>
    <col min="8205" max="8205" width="17.92578125" style="1" customWidth="1"/>
    <col min="8206" max="8206" width="8.28515625" style="1" customWidth="1"/>
    <col min="8207" max="8450" width="9.140625" style="1"/>
    <col min="8451" max="8451" width="4.42578125" style="1" bestFit="1" customWidth="1"/>
    <col min="8452" max="8452" width="11.85546875" style="1" customWidth="1"/>
    <col min="8453" max="8453" width="6.640625" style="1" customWidth="1"/>
    <col min="8454" max="8454" width="15.7109375" style="1" customWidth="1"/>
    <col min="8455" max="8457" width="10.85546875" style="1" customWidth="1"/>
    <col min="8458" max="8458" width="14.5703125" style="1" customWidth="1"/>
    <col min="8459" max="8459" width="13.78515625" style="1" customWidth="1"/>
    <col min="8460" max="8460" width="13.2109375" style="1" customWidth="1"/>
    <col min="8461" max="8461" width="17.92578125" style="1" customWidth="1"/>
    <col min="8462" max="8462" width="8.28515625" style="1" customWidth="1"/>
    <col min="8463" max="8706" width="9.140625" style="1"/>
    <col min="8707" max="8707" width="4.42578125" style="1" bestFit="1" customWidth="1"/>
    <col min="8708" max="8708" width="11.85546875" style="1" customWidth="1"/>
    <col min="8709" max="8709" width="6.640625" style="1" customWidth="1"/>
    <col min="8710" max="8710" width="15.7109375" style="1" customWidth="1"/>
    <col min="8711" max="8713" width="10.85546875" style="1" customWidth="1"/>
    <col min="8714" max="8714" width="14.5703125" style="1" customWidth="1"/>
    <col min="8715" max="8715" width="13.78515625" style="1" customWidth="1"/>
    <col min="8716" max="8716" width="13.2109375" style="1" customWidth="1"/>
    <col min="8717" max="8717" width="17.92578125" style="1" customWidth="1"/>
    <col min="8718" max="8718" width="8.28515625" style="1" customWidth="1"/>
    <col min="8719" max="8962" width="9.140625" style="1"/>
    <col min="8963" max="8963" width="4.42578125" style="1" bestFit="1" customWidth="1"/>
    <col min="8964" max="8964" width="11.85546875" style="1" customWidth="1"/>
    <col min="8965" max="8965" width="6.640625" style="1" customWidth="1"/>
    <col min="8966" max="8966" width="15.7109375" style="1" customWidth="1"/>
    <col min="8967" max="8969" width="10.85546875" style="1" customWidth="1"/>
    <col min="8970" max="8970" width="14.5703125" style="1" customWidth="1"/>
    <col min="8971" max="8971" width="13.78515625" style="1" customWidth="1"/>
    <col min="8972" max="8972" width="13.2109375" style="1" customWidth="1"/>
    <col min="8973" max="8973" width="17.92578125" style="1" customWidth="1"/>
    <col min="8974" max="8974" width="8.28515625" style="1" customWidth="1"/>
    <col min="8975" max="9218" width="9.140625" style="1"/>
    <col min="9219" max="9219" width="4.42578125" style="1" bestFit="1" customWidth="1"/>
    <col min="9220" max="9220" width="11.85546875" style="1" customWidth="1"/>
    <col min="9221" max="9221" width="6.640625" style="1" customWidth="1"/>
    <col min="9222" max="9222" width="15.7109375" style="1" customWidth="1"/>
    <col min="9223" max="9225" width="10.85546875" style="1" customWidth="1"/>
    <col min="9226" max="9226" width="14.5703125" style="1" customWidth="1"/>
    <col min="9227" max="9227" width="13.78515625" style="1" customWidth="1"/>
    <col min="9228" max="9228" width="13.2109375" style="1" customWidth="1"/>
    <col min="9229" max="9229" width="17.92578125" style="1" customWidth="1"/>
    <col min="9230" max="9230" width="8.28515625" style="1" customWidth="1"/>
    <col min="9231" max="9474" width="9.140625" style="1"/>
    <col min="9475" max="9475" width="4.42578125" style="1" bestFit="1" customWidth="1"/>
    <col min="9476" max="9476" width="11.85546875" style="1" customWidth="1"/>
    <col min="9477" max="9477" width="6.640625" style="1" customWidth="1"/>
    <col min="9478" max="9478" width="15.7109375" style="1" customWidth="1"/>
    <col min="9479" max="9481" width="10.85546875" style="1" customWidth="1"/>
    <col min="9482" max="9482" width="14.5703125" style="1" customWidth="1"/>
    <col min="9483" max="9483" width="13.78515625" style="1" customWidth="1"/>
    <col min="9484" max="9484" width="13.2109375" style="1" customWidth="1"/>
    <col min="9485" max="9485" width="17.92578125" style="1" customWidth="1"/>
    <col min="9486" max="9486" width="8.28515625" style="1" customWidth="1"/>
    <col min="9487" max="9730" width="9.140625" style="1"/>
    <col min="9731" max="9731" width="4.42578125" style="1" bestFit="1" customWidth="1"/>
    <col min="9732" max="9732" width="11.85546875" style="1" customWidth="1"/>
    <col min="9733" max="9733" width="6.640625" style="1" customWidth="1"/>
    <col min="9734" max="9734" width="15.7109375" style="1" customWidth="1"/>
    <col min="9735" max="9737" width="10.85546875" style="1" customWidth="1"/>
    <col min="9738" max="9738" width="14.5703125" style="1" customWidth="1"/>
    <col min="9739" max="9739" width="13.78515625" style="1" customWidth="1"/>
    <col min="9740" max="9740" width="13.2109375" style="1" customWidth="1"/>
    <col min="9741" max="9741" width="17.92578125" style="1" customWidth="1"/>
    <col min="9742" max="9742" width="8.28515625" style="1" customWidth="1"/>
    <col min="9743" max="9986" width="9.140625" style="1"/>
    <col min="9987" max="9987" width="4.42578125" style="1" bestFit="1" customWidth="1"/>
    <col min="9988" max="9988" width="11.85546875" style="1" customWidth="1"/>
    <col min="9989" max="9989" width="6.640625" style="1" customWidth="1"/>
    <col min="9990" max="9990" width="15.7109375" style="1" customWidth="1"/>
    <col min="9991" max="9993" width="10.85546875" style="1" customWidth="1"/>
    <col min="9994" max="9994" width="14.5703125" style="1" customWidth="1"/>
    <col min="9995" max="9995" width="13.78515625" style="1" customWidth="1"/>
    <col min="9996" max="9996" width="13.2109375" style="1" customWidth="1"/>
    <col min="9997" max="9997" width="17.92578125" style="1" customWidth="1"/>
    <col min="9998" max="9998" width="8.28515625" style="1" customWidth="1"/>
    <col min="9999" max="10242" width="9.140625" style="1"/>
    <col min="10243" max="10243" width="4.42578125" style="1" bestFit="1" customWidth="1"/>
    <col min="10244" max="10244" width="11.85546875" style="1" customWidth="1"/>
    <col min="10245" max="10245" width="6.640625" style="1" customWidth="1"/>
    <col min="10246" max="10246" width="15.7109375" style="1" customWidth="1"/>
    <col min="10247" max="10249" width="10.85546875" style="1" customWidth="1"/>
    <col min="10250" max="10250" width="14.5703125" style="1" customWidth="1"/>
    <col min="10251" max="10251" width="13.78515625" style="1" customWidth="1"/>
    <col min="10252" max="10252" width="13.2109375" style="1" customWidth="1"/>
    <col min="10253" max="10253" width="17.92578125" style="1" customWidth="1"/>
    <col min="10254" max="10254" width="8.28515625" style="1" customWidth="1"/>
    <col min="10255" max="10498" width="9.140625" style="1"/>
    <col min="10499" max="10499" width="4.42578125" style="1" bestFit="1" customWidth="1"/>
    <col min="10500" max="10500" width="11.85546875" style="1" customWidth="1"/>
    <col min="10501" max="10501" width="6.640625" style="1" customWidth="1"/>
    <col min="10502" max="10502" width="15.7109375" style="1" customWidth="1"/>
    <col min="10503" max="10505" width="10.85546875" style="1" customWidth="1"/>
    <col min="10506" max="10506" width="14.5703125" style="1" customWidth="1"/>
    <col min="10507" max="10507" width="13.78515625" style="1" customWidth="1"/>
    <col min="10508" max="10508" width="13.2109375" style="1" customWidth="1"/>
    <col min="10509" max="10509" width="17.92578125" style="1" customWidth="1"/>
    <col min="10510" max="10510" width="8.28515625" style="1" customWidth="1"/>
    <col min="10511" max="10754" width="9.140625" style="1"/>
    <col min="10755" max="10755" width="4.42578125" style="1" bestFit="1" customWidth="1"/>
    <col min="10756" max="10756" width="11.85546875" style="1" customWidth="1"/>
    <col min="10757" max="10757" width="6.640625" style="1" customWidth="1"/>
    <col min="10758" max="10758" width="15.7109375" style="1" customWidth="1"/>
    <col min="10759" max="10761" width="10.85546875" style="1" customWidth="1"/>
    <col min="10762" max="10762" width="14.5703125" style="1" customWidth="1"/>
    <col min="10763" max="10763" width="13.78515625" style="1" customWidth="1"/>
    <col min="10764" max="10764" width="13.2109375" style="1" customWidth="1"/>
    <col min="10765" max="10765" width="17.92578125" style="1" customWidth="1"/>
    <col min="10766" max="10766" width="8.28515625" style="1" customWidth="1"/>
    <col min="10767" max="11010" width="9.140625" style="1"/>
    <col min="11011" max="11011" width="4.42578125" style="1" bestFit="1" customWidth="1"/>
    <col min="11012" max="11012" width="11.85546875" style="1" customWidth="1"/>
    <col min="11013" max="11013" width="6.640625" style="1" customWidth="1"/>
    <col min="11014" max="11014" width="15.7109375" style="1" customWidth="1"/>
    <col min="11015" max="11017" width="10.85546875" style="1" customWidth="1"/>
    <col min="11018" max="11018" width="14.5703125" style="1" customWidth="1"/>
    <col min="11019" max="11019" width="13.78515625" style="1" customWidth="1"/>
    <col min="11020" max="11020" width="13.2109375" style="1" customWidth="1"/>
    <col min="11021" max="11021" width="17.92578125" style="1" customWidth="1"/>
    <col min="11022" max="11022" width="8.28515625" style="1" customWidth="1"/>
    <col min="11023" max="11266" width="9.140625" style="1"/>
    <col min="11267" max="11267" width="4.42578125" style="1" bestFit="1" customWidth="1"/>
    <col min="11268" max="11268" width="11.85546875" style="1" customWidth="1"/>
    <col min="11269" max="11269" width="6.640625" style="1" customWidth="1"/>
    <col min="11270" max="11270" width="15.7109375" style="1" customWidth="1"/>
    <col min="11271" max="11273" width="10.85546875" style="1" customWidth="1"/>
    <col min="11274" max="11274" width="14.5703125" style="1" customWidth="1"/>
    <col min="11275" max="11275" width="13.78515625" style="1" customWidth="1"/>
    <col min="11276" max="11276" width="13.2109375" style="1" customWidth="1"/>
    <col min="11277" max="11277" width="17.92578125" style="1" customWidth="1"/>
    <col min="11278" max="11278" width="8.28515625" style="1" customWidth="1"/>
    <col min="11279" max="11522" width="9.140625" style="1"/>
    <col min="11523" max="11523" width="4.42578125" style="1" bestFit="1" customWidth="1"/>
    <col min="11524" max="11524" width="11.85546875" style="1" customWidth="1"/>
    <col min="11525" max="11525" width="6.640625" style="1" customWidth="1"/>
    <col min="11526" max="11526" width="15.7109375" style="1" customWidth="1"/>
    <col min="11527" max="11529" width="10.85546875" style="1" customWidth="1"/>
    <col min="11530" max="11530" width="14.5703125" style="1" customWidth="1"/>
    <col min="11531" max="11531" width="13.78515625" style="1" customWidth="1"/>
    <col min="11532" max="11532" width="13.2109375" style="1" customWidth="1"/>
    <col min="11533" max="11533" width="17.92578125" style="1" customWidth="1"/>
    <col min="11534" max="11534" width="8.28515625" style="1" customWidth="1"/>
    <col min="11535" max="11778" width="9.140625" style="1"/>
    <col min="11779" max="11779" width="4.42578125" style="1" bestFit="1" customWidth="1"/>
    <col min="11780" max="11780" width="11.85546875" style="1" customWidth="1"/>
    <col min="11781" max="11781" width="6.640625" style="1" customWidth="1"/>
    <col min="11782" max="11782" width="15.7109375" style="1" customWidth="1"/>
    <col min="11783" max="11785" width="10.85546875" style="1" customWidth="1"/>
    <col min="11786" max="11786" width="14.5703125" style="1" customWidth="1"/>
    <col min="11787" max="11787" width="13.78515625" style="1" customWidth="1"/>
    <col min="11788" max="11788" width="13.2109375" style="1" customWidth="1"/>
    <col min="11789" max="11789" width="17.92578125" style="1" customWidth="1"/>
    <col min="11790" max="11790" width="8.28515625" style="1" customWidth="1"/>
    <col min="11791" max="12034" width="9.140625" style="1"/>
    <col min="12035" max="12035" width="4.42578125" style="1" bestFit="1" customWidth="1"/>
    <col min="12036" max="12036" width="11.85546875" style="1" customWidth="1"/>
    <col min="12037" max="12037" width="6.640625" style="1" customWidth="1"/>
    <col min="12038" max="12038" width="15.7109375" style="1" customWidth="1"/>
    <col min="12039" max="12041" width="10.85546875" style="1" customWidth="1"/>
    <col min="12042" max="12042" width="14.5703125" style="1" customWidth="1"/>
    <col min="12043" max="12043" width="13.78515625" style="1" customWidth="1"/>
    <col min="12044" max="12044" width="13.2109375" style="1" customWidth="1"/>
    <col min="12045" max="12045" width="17.92578125" style="1" customWidth="1"/>
    <col min="12046" max="12046" width="8.28515625" style="1" customWidth="1"/>
    <col min="12047" max="12290" width="9.140625" style="1"/>
    <col min="12291" max="12291" width="4.42578125" style="1" bestFit="1" customWidth="1"/>
    <col min="12292" max="12292" width="11.85546875" style="1" customWidth="1"/>
    <col min="12293" max="12293" width="6.640625" style="1" customWidth="1"/>
    <col min="12294" max="12294" width="15.7109375" style="1" customWidth="1"/>
    <col min="12295" max="12297" width="10.85546875" style="1" customWidth="1"/>
    <col min="12298" max="12298" width="14.5703125" style="1" customWidth="1"/>
    <col min="12299" max="12299" width="13.78515625" style="1" customWidth="1"/>
    <col min="12300" max="12300" width="13.2109375" style="1" customWidth="1"/>
    <col min="12301" max="12301" width="17.92578125" style="1" customWidth="1"/>
    <col min="12302" max="12302" width="8.28515625" style="1" customWidth="1"/>
    <col min="12303" max="12546" width="9.140625" style="1"/>
    <col min="12547" max="12547" width="4.42578125" style="1" bestFit="1" customWidth="1"/>
    <col min="12548" max="12548" width="11.85546875" style="1" customWidth="1"/>
    <col min="12549" max="12549" width="6.640625" style="1" customWidth="1"/>
    <col min="12550" max="12550" width="15.7109375" style="1" customWidth="1"/>
    <col min="12551" max="12553" width="10.85546875" style="1" customWidth="1"/>
    <col min="12554" max="12554" width="14.5703125" style="1" customWidth="1"/>
    <col min="12555" max="12555" width="13.78515625" style="1" customWidth="1"/>
    <col min="12556" max="12556" width="13.2109375" style="1" customWidth="1"/>
    <col min="12557" max="12557" width="17.92578125" style="1" customWidth="1"/>
    <col min="12558" max="12558" width="8.28515625" style="1" customWidth="1"/>
    <col min="12559" max="12802" width="9.140625" style="1"/>
    <col min="12803" max="12803" width="4.42578125" style="1" bestFit="1" customWidth="1"/>
    <col min="12804" max="12804" width="11.85546875" style="1" customWidth="1"/>
    <col min="12805" max="12805" width="6.640625" style="1" customWidth="1"/>
    <col min="12806" max="12806" width="15.7109375" style="1" customWidth="1"/>
    <col min="12807" max="12809" width="10.85546875" style="1" customWidth="1"/>
    <col min="12810" max="12810" width="14.5703125" style="1" customWidth="1"/>
    <col min="12811" max="12811" width="13.78515625" style="1" customWidth="1"/>
    <col min="12812" max="12812" width="13.2109375" style="1" customWidth="1"/>
    <col min="12813" max="12813" width="17.92578125" style="1" customWidth="1"/>
    <col min="12814" max="12814" width="8.28515625" style="1" customWidth="1"/>
    <col min="12815" max="13058" width="9.140625" style="1"/>
    <col min="13059" max="13059" width="4.42578125" style="1" bestFit="1" customWidth="1"/>
    <col min="13060" max="13060" width="11.85546875" style="1" customWidth="1"/>
    <col min="13061" max="13061" width="6.640625" style="1" customWidth="1"/>
    <col min="13062" max="13062" width="15.7109375" style="1" customWidth="1"/>
    <col min="13063" max="13065" width="10.85546875" style="1" customWidth="1"/>
    <col min="13066" max="13066" width="14.5703125" style="1" customWidth="1"/>
    <col min="13067" max="13067" width="13.78515625" style="1" customWidth="1"/>
    <col min="13068" max="13068" width="13.2109375" style="1" customWidth="1"/>
    <col min="13069" max="13069" width="17.92578125" style="1" customWidth="1"/>
    <col min="13070" max="13070" width="8.28515625" style="1" customWidth="1"/>
    <col min="13071" max="13314" width="9.140625" style="1"/>
    <col min="13315" max="13315" width="4.42578125" style="1" bestFit="1" customWidth="1"/>
    <col min="13316" max="13316" width="11.85546875" style="1" customWidth="1"/>
    <col min="13317" max="13317" width="6.640625" style="1" customWidth="1"/>
    <col min="13318" max="13318" width="15.7109375" style="1" customWidth="1"/>
    <col min="13319" max="13321" width="10.85546875" style="1" customWidth="1"/>
    <col min="13322" max="13322" width="14.5703125" style="1" customWidth="1"/>
    <col min="13323" max="13323" width="13.78515625" style="1" customWidth="1"/>
    <col min="13324" max="13324" width="13.2109375" style="1" customWidth="1"/>
    <col min="13325" max="13325" width="17.92578125" style="1" customWidth="1"/>
    <col min="13326" max="13326" width="8.28515625" style="1" customWidth="1"/>
    <col min="13327" max="13570" width="9.140625" style="1"/>
    <col min="13571" max="13571" width="4.42578125" style="1" bestFit="1" customWidth="1"/>
    <col min="13572" max="13572" width="11.85546875" style="1" customWidth="1"/>
    <col min="13573" max="13573" width="6.640625" style="1" customWidth="1"/>
    <col min="13574" max="13574" width="15.7109375" style="1" customWidth="1"/>
    <col min="13575" max="13577" width="10.85546875" style="1" customWidth="1"/>
    <col min="13578" max="13578" width="14.5703125" style="1" customWidth="1"/>
    <col min="13579" max="13579" width="13.78515625" style="1" customWidth="1"/>
    <col min="13580" max="13580" width="13.2109375" style="1" customWidth="1"/>
    <col min="13581" max="13581" width="17.92578125" style="1" customWidth="1"/>
    <col min="13582" max="13582" width="8.28515625" style="1" customWidth="1"/>
    <col min="13583" max="13826" width="9.140625" style="1"/>
    <col min="13827" max="13827" width="4.42578125" style="1" bestFit="1" customWidth="1"/>
    <col min="13828" max="13828" width="11.85546875" style="1" customWidth="1"/>
    <col min="13829" max="13829" width="6.640625" style="1" customWidth="1"/>
    <col min="13830" max="13830" width="15.7109375" style="1" customWidth="1"/>
    <col min="13831" max="13833" width="10.85546875" style="1" customWidth="1"/>
    <col min="13834" max="13834" width="14.5703125" style="1" customWidth="1"/>
    <col min="13835" max="13835" width="13.78515625" style="1" customWidth="1"/>
    <col min="13836" max="13836" width="13.2109375" style="1" customWidth="1"/>
    <col min="13837" max="13837" width="17.92578125" style="1" customWidth="1"/>
    <col min="13838" max="13838" width="8.28515625" style="1" customWidth="1"/>
    <col min="13839" max="14082" width="9.140625" style="1"/>
    <col min="14083" max="14083" width="4.42578125" style="1" bestFit="1" customWidth="1"/>
    <col min="14084" max="14084" width="11.85546875" style="1" customWidth="1"/>
    <col min="14085" max="14085" width="6.640625" style="1" customWidth="1"/>
    <col min="14086" max="14086" width="15.7109375" style="1" customWidth="1"/>
    <col min="14087" max="14089" width="10.85546875" style="1" customWidth="1"/>
    <col min="14090" max="14090" width="14.5703125" style="1" customWidth="1"/>
    <col min="14091" max="14091" width="13.78515625" style="1" customWidth="1"/>
    <col min="14092" max="14092" width="13.2109375" style="1" customWidth="1"/>
    <col min="14093" max="14093" width="17.92578125" style="1" customWidth="1"/>
    <col min="14094" max="14094" width="8.28515625" style="1" customWidth="1"/>
    <col min="14095" max="14338" width="9.140625" style="1"/>
    <col min="14339" max="14339" width="4.42578125" style="1" bestFit="1" customWidth="1"/>
    <col min="14340" max="14340" width="11.85546875" style="1" customWidth="1"/>
    <col min="14341" max="14341" width="6.640625" style="1" customWidth="1"/>
    <col min="14342" max="14342" width="15.7109375" style="1" customWidth="1"/>
    <col min="14343" max="14345" width="10.85546875" style="1" customWidth="1"/>
    <col min="14346" max="14346" width="14.5703125" style="1" customWidth="1"/>
    <col min="14347" max="14347" width="13.78515625" style="1" customWidth="1"/>
    <col min="14348" max="14348" width="13.2109375" style="1" customWidth="1"/>
    <col min="14349" max="14349" width="17.92578125" style="1" customWidth="1"/>
    <col min="14350" max="14350" width="8.28515625" style="1" customWidth="1"/>
    <col min="14351" max="14594" width="9.140625" style="1"/>
    <col min="14595" max="14595" width="4.42578125" style="1" bestFit="1" customWidth="1"/>
    <col min="14596" max="14596" width="11.85546875" style="1" customWidth="1"/>
    <col min="14597" max="14597" width="6.640625" style="1" customWidth="1"/>
    <col min="14598" max="14598" width="15.7109375" style="1" customWidth="1"/>
    <col min="14599" max="14601" width="10.85546875" style="1" customWidth="1"/>
    <col min="14602" max="14602" width="14.5703125" style="1" customWidth="1"/>
    <col min="14603" max="14603" width="13.78515625" style="1" customWidth="1"/>
    <col min="14604" max="14604" width="13.2109375" style="1" customWidth="1"/>
    <col min="14605" max="14605" width="17.92578125" style="1" customWidth="1"/>
    <col min="14606" max="14606" width="8.28515625" style="1" customWidth="1"/>
    <col min="14607" max="14850" width="9.140625" style="1"/>
    <col min="14851" max="14851" width="4.42578125" style="1" bestFit="1" customWidth="1"/>
    <col min="14852" max="14852" width="11.85546875" style="1" customWidth="1"/>
    <col min="14853" max="14853" width="6.640625" style="1" customWidth="1"/>
    <col min="14854" max="14854" width="15.7109375" style="1" customWidth="1"/>
    <col min="14855" max="14857" width="10.85546875" style="1" customWidth="1"/>
    <col min="14858" max="14858" width="14.5703125" style="1" customWidth="1"/>
    <col min="14859" max="14859" width="13.78515625" style="1" customWidth="1"/>
    <col min="14860" max="14860" width="13.2109375" style="1" customWidth="1"/>
    <col min="14861" max="14861" width="17.92578125" style="1" customWidth="1"/>
    <col min="14862" max="14862" width="8.28515625" style="1" customWidth="1"/>
    <col min="14863" max="15106" width="9.140625" style="1"/>
    <col min="15107" max="15107" width="4.42578125" style="1" bestFit="1" customWidth="1"/>
    <col min="15108" max="15108" width="11.85546875" style="1" customWidth="1"/>
    <col min="15109" max="15109" width="6.640625" style="1" customWidth="1"/>
    <col min="15110" max="15110" width="15.7109375" style="1" customWidth="1"/>
    <col min="15111" max="15113" width="10.85546875" style="1" customWidth="1"/>
    <col min="15114" max="15114" width="14.5703125" style="1" customWidth="1"/>
    <col min="15115" max="15115" width="13.78515625" style="1" customWidth="1"/>
    <col min="15116" max="15116" width="13.2109375" style="1" customWidth="1"/>
    <col min="15117" max="15117" width="17.92578125" style="1" customWidth="1"/>
    <col min="15118" max="15118" width="8.28515625" style="1" customWidth="1"/>
    <col min="15119" max="15362" width="9.140625" style="1"/>
    <col min="15363" max="15363" width="4.42578125" style="1" bestFit="1" customWidth="1"/>
    <col min="15364" max="15364" width="11.85546875" style="1" customWidth="1"/>
    <col min="15365" max="15365" width="6.640625" style="1" customWidth="1"/>
    <col min="15366" max="15366" width="15.7109375" style="1" customWidth="1"/>
    <col min="15367" max="15369" width="10.85546875" style="1" customWidth="1"/>
    <col min="15370" max="15370" width="14.5703125" style="1" customWidth="1"/>
    <col min="15371" max="15371" width="13.78515625" style="1" customWidth="1"/>
    <col min="15372" max="15372" width="13.2109375" style="1" customWidth="1"/>
    <col min="15373" max="15373" width="17.92578125" style="1" customWidth="1"/>
    <col min="15374" max="15374" width="8.28515625" style="1" customWidth="1"/>
    <col min="15375" max="15618" width="9.140625" style="1"/>
    <col min="15619" max="15619" width="4.42578125" style="1" bestFit="1" customWidth="1"/>
    <col min="15620" max="15620" width="11.85546875" style="1" customWidth="1"/>
    <col min="15621" max="15621" width="6.640625" style="1" customWidth="1"/>
    <col min="15622" max="15622" width="15.7109375" style="1" customWidth="1"/>
    <col min="15623" max="15625" width="10.85546875" style="1" customWidth="1"/>
    <col min="15626" max="15626" width="14.5703125" style="1" customWidth="1"/>
    <col min="15627" max="15627" width="13.78515625" style="1" customWidth="1"/>
    <col min="15628" max="15628" width="13.2109375" style="1" customWidth="1"/>
    <col min="15629" max="15629" width="17.92578125" style="1" customWidth="1"/>
    <col min="15630" max="15630" width="8.28515625" style="1" customWidth="1"/>
    <col min="15631" max="15874" width="9.140625" style="1"/>
    <col min="15875" max="15875" width="4.42578125" style="1" bestFit="1" customWidth="1"/>
    <col min="15876" max="15876" width="11.85546875" style="1" customWidth="1"/>
    <col min="15877" max="15877" width="6.640625" style="1" customWidth="1"/>
    <col min="15878" max="15878" width="15.7109375" style="1" customWidth="1"/>
    <col min="15879" max="15881" width="10.85546875" style="1" customWidth="1"/>
    <col min="15882" max="15882" width="14.5703125" style="1" customWidth="1"/>
    <col min="15883" max="15883" width="13.78515625" style="1" customWidth="1"/>
    <col min="15884" max="15884" width="13.2109375" style="1" customWidth="1"/>
    <col min="15885" max="15885" width="17.92578125" style="1" customWidth="1"/>
    <col min="15886" max="15886" width="8.28515625" style="1" customWidth="1"/>
    <col min="15887" max="16130" width="9.140625" style="1"/>
    <col min="16131" max="16131" width="4.42578125" style="1" bestFit="1" customWidth="1"/>
    <col min="16132" max="16132" width="11.85546875" style="1" customWidth="1"/>
    <col min="16133" max="16133" width="6.640625" style="1" customWidth="1"/>
    <col min="16134" max="16134" width="15.7109375" style="1" customWidth="1"/>
    <col min="16135" max="16137" width="10.85546875" style="1" customWidth="1"/>
    <col min="16138" max="16138" width="14.5703125" style="1" customWidth="1"/>
    <col min="16139" max="16139" width="13.78515625" style="1" customWidth="1"/>
    <col min="16140" max="16140" width="13.2109375" style="1" customWidth="1"/>
    <col min="16141" max="16141" width="17.92578125" style="1" customWidth="1"/>
    <col min="16142" max="16142" width="8.28515625" style="1" customWidth="1"/>
    <col min="16143" max="16384" width="9.140625" style="1"/>
  </cols>
  <sheetData>
    <row r="1" spans="1:18" ht="27" customHeight="1" x14ac:dyDescent="0.25">
      <c r="A1" s="11"/>
      <c r="B1" s="21"/>
      <c r="C1" s="11"/>
      <c r="D1" s="11"/>
      <c r="E1" s="11"/>
      <c r="F1" s="11"/>
      <c r="G1" s="11"/>
      <c r="H1" s="11"/>
      <c r="I1" s="11"/>
      <c r="L1" s="60"/>
      <c r="M1" s="475" t="s">
        <v>62</v>
      </c>
      <c r="N1" s="475"/>
    </row>
    <row r="2" spans="1:18" ht="27" customHeight="1" x14ac:dyDescent="0.25">
      <c r="A2" s="11"/>
      <c r="B2" s="21"/>
      <c r="C2" s="11"/>
      <c r="D2" s="11"/>
      <c r="E2" s="11"/>
      <c r="F2" s="11"/>
      <c r="G2" s="11"/>
      <c r="H2" s="11"/>
      <c r="I2" s="11"/>
      <c r="L2" s="62"/>
      <c r="M2" s="62"/>
      <c r="N2" s="61"/>
    </row>
    <row r="3" spans="1:18" ht="28.5" customHeight="1" x14ac:dyDescent="0.25">
      <c r="A3" s="473" t="s">
        <v>65</v>
      </c>
      <c r="B3" s="473"/>
      <c r="C3" s="473"/>
      <c r="D3" s="473"/>
      <c r="E3" s="473"/>
      <c r="F3" s="473"/>
      <c r="G3" s="473"/>
      <c r="H3" s="473"/>
      <c r="I3" s="473"/>
      <c r="J3" s="473"/>
      <c r="K3" s="473"/>
      <c r="L3" s="473"/>
      <c r="M3" s="473"/>
      <c r="N3" s="473"/>
    </row>
    <row r="4" spans="1:18" ht="28.9" customHeight="1" x14ac:dyDescent="0.25">
      <c r="A4" s="423" t="s">
        <v>6</v>
      </c>
      <c r="B4" s="423"/>
      <c r="C4" s="423"/>
      <c r="D4" s="423"/>
      <c r="E4" s="423"/>
      <c r="F4" s="423"/>
      <c r="G4" s="423"/>
      <c r="H4" s="423"/>
      <c r="I4" s="423"/>
      <c r="J4" s="423"/>
      <c r="K4" s="423"/>
      <c r="L4" s="423"/>
      <c r="M4" s="423"/>
      <c r="N4" s="423"/>
      <c r="O4" s="474"/>
      <c r="P4" s="474"/>
      <c r="Q4" s="469"/>
      <c r="R4" s="469"/>
    </row>
    <row r="5" spans="1:18" ht="65.099999999999994" customHeight="1" x14ac:dyDescent="0.25">
      <c r="A5" s="424" t="str">
        <f>'НЦС К-400'!A5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B5" s="424"/>
      <c r="C5" s="424"/>
      <c r="D5" s="424"/>
      <c r="E5" s="424"/>
      <c r="F5" s="424"/>
      <c r="G5" s="424"/>
      <c r="H5" s="424"/>
      <c r="I5" s="424"/>
      <c r="J5" s="424"/>
      <c r="K5" s="424"/>
      <c r="L5" s="424"/>
      <c r="M5" s="424"/>
      <c r="N5" s="424"/>
      <c r="O5" s="474"/>
      <c r="P5" s="474"/>
      <c r="Q5" s="469"/>
      <c r="R5" s="469"/>
    </row>
    <row r="6" spans="1:18" ht="24.95" customHeight="1" thickBot="1" x14ac:dyDescent="0.3">
      <c r="A6" s="96"/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479" t="s">
        <v>153</v>
      </c>
      <c r="N6" s="479"/>
      <c r="O6" s="474"/>
      <c r="P6" s="474"/>
      <c r="Q6" s="469"/>
      <c r="R6" s="469"/>
    </row>
    <row r="7" spans="1:18" ht="24.95" customHeight="1" thickBot="1" x14ac:dyDescent="0.3">
      <c r="A7" s="470" t="s">
        <v>3</v>
      </c>
      <c r="B7" s="471"/>
      <c r="C7" s="471"/>
      <c r="D7" s="471"/>
      <c r="E7" s="471"/>
      <c r="F7" s="471"/>
      <c r="G7" s="471"/>
      <c r="H7" s="471"/>
      <c r="I7" s="471"/>
      <c r="J7" s="471"/>
      <c r="K7" s="471"/>
      <c r="L7" s="471"/>
      <c r="M7" s="471"/>
      <c r="N7" s="472"/>
      <c r="O7" s="474"/>
      <c r="P7" s="474"/>
      <c r="Q7" s="469"/>
      <c r="R7" s="469"/>
    </row>
    <row r="8" spans="1:18" ht="98.25" customHeight="1" thickBot="1" x14ac:dyDescent="0.3">
      <c r="A8" s="40" t="s">
        <v>0</v>
      </c>
      <c r="B8" s="40" t="s">
        <v>1</v>
      </c>
      <c r="C8" s="40" t="s">
        <v>5</v>
      </c>
      <c r="D8" s="40" t="s">
        <v>4</v>
      </c>
      <c r="E8" s="40" t="s">
        <v>18</v>
      </c>
      <c r="F8" s="40" t="s">
        <v>150</v>
      </c>
      <c r="G8" s="40" t="s">
        <v>151</v>
      </c>
      <c r="H8" s="40" t="s">
        <v>152</v>
      </c>
      <c r="I8" s="40" t="s">
        <v>20</v>
      </c>
      <c r="J8" s="40" t="s">
        <v>2</v>
      </c>
      <c r="K8" s="40" t="s">
        <v>176</v>
      </c>
      <c r="L8" s="40" t="s">
        <v>23</v>
      </c>
      <c r="M8" s="40" t="s">
        <v>21</v>
      </c>
      <c r="N8" s="40" t="s">
        <v>22</v>
      </c>
      <c r="O8" s="34"/>
      <c r="P8" s="34"/>
      <c r="Q8" s="2"/>
      <c r="R8" s="2"/>
    </row>
    <row r="9" spans="1:18" ht="15" customHeight="1" x14ac:dyDescent="0.25">
      <c r="A9" s="39">
        <v>1</v>
      </c>
      <c r="B9" s="39">
        <v>2</v>
      </c>
      <c r="C9" s="39">
        <v>3</v>
      </c>
      <c r="D9" s="39">
        <v>4</v>
      </c>
      <c r="E9" s="39">
        <v>5</v>
      </c>
      <c r="F9" s="39">
        <v>6</v>
      </c>
      <c r="G9" s="39">
        <v>7</v>
      </c>
      <c r="H9" s="39">
        <v>8</v>
      </c>
      <c r="I9" s="39">
        <v>9</v>
      </c>
      <c r="J9" s="39">
        <v>10</v>
      </c>
      <c r="K9" s="39">
        <v>11</v>
      </c>
      <c r="L9" s="39">
        <v>12</v>
      </c>
      <c r="M9" s="39">
        <v>13</v>
      </c>
      <c r="N9" s="39">
        <v>14</v>
      </c>
      <c r="O9" s="41"/>
      <c r="P9" s="42"/>
      <c r="Q9" s="42"/>
      <c r="R9" s="42"/>
    </row>
    <row r="10" spans="1:18" ht="75" customHeight="1" thickBot="1" x14ac:dyDescent="0.3">
      <c r="A10" s="48">
        <v>1</v>
      </c>
      <c r="B10" s="49" t="s">
        <v>101</v>
      </c>
      <c r="C10" s="50" t="s">
        <v>102</v>
      </c>
      <c r="D10" s="32">
        <f>D12*10</f>
        <v>19400</v>
      </c>
      <c r="E10" s="49" t="s">
        <v>19</v>
      </c>
      <c r="F10" s="51">
        <f>161.52-G10-H10</f>
        <v>158.07</v>
      </c>
      <c r="G10" s="51">
        <v>7.0000000000000007E-2</v>
      </c>
      <c r="H10" s="51">
        <v>3.38</v>
      </c>
      <c r="I10" s="52">
        <f>D10/100</f>
        <v>194</v>
      </c>
      <c r="J10" s="53">
        <v>1</v>
      </c>
      <c r="K10" s="54">
        <f>ROUND((F10*I10*J10),2)</f>
        <v>30665.58</v>
      </c>
      <c r="L10" s="55">
        <v>1.02</v>
      </c>
      <c r="M10" s="142">
        <f>K10*L10</f>
        <v>31278.89</v>
      </c>
      <c r="N10" s="143">
        <f>L10*I10*G10</f>
        <v>13.85</v>
      </c>
      <c r="O10" s="19"/>
      <c r="P10" s="19"/>
    </row>
    <row r="11" spans="1:18" ht="24.95" customHeight="1" thickBot="1" x14ac:dyDescent="0.3">
      <c r="A11" s="476" t="s">
        <v>15</v>
      </c>
      <c r="B11" s="477"/>
      <c r="C11" s="478"/>
      <c r="D11" s="33" t="s">
        <v>17</v>
      </c>
      <c r="E11" s="25"/>
      <c r="F11" s="3"/>
      <c r="G11" s="3"/>
      <c r="H11" s="3"/>
      <c r="I11" s="4"/>
      <c r="J11" s="4"/>
      <c r="K11" s="5"/>
      <c r="L11" s="146"/>
      <c r="M11" s="307">
        <f>M10*M13</f>
        <v>31247.61</v>
      </c>
      <c r="N11" s="307">
        <f>N10*M13</f>
        <v>13.84</v>
      </c>
      <c r="O11" s="43">
        <f>M11+N11</f>
        <v>31261.45</v>
      </c>
    </row>
    <row r="12" spans="1:18" ht="28.5" customHeight="1" x14ac:dyDescent="0.25">
      <c r="A12" s="6"/>
      <c r="B12" s="6"/>
      <c r="C12" s="44" t="s">
        <v>26</v>
      </c>
      <c r="D12" s="45">
        <f>'НЦС К-500'!L6+'НЦС К-400'!L6</f>
        <v>1940</v>
      </c>
      <c r="E12" s="47" t="s">
        <v>25</v>
      </c>
      <c r="F12" s="7"/>
      <c r="G12" s="7"/>
      <c r="H12" s="7"/>
      <c r="I12" s="8"/>
      <c r="J12" s="8"/>
      <c r="K12" s="9"/>
      <c r="L12" s="264" t="s">
        <v>94</v>
      </c>
      <c r="M12" s="26">
        <f>M11*1000</f>
        <v>31247610</v>
      </c>
      <c r="N12" s="26">
        <f>N11*1000</f>
        <v>13840</v>
      </c>
      <c r="O12" s="23"/>
      <c r="P12" s="24"/>
    </row>
    <row r="13" spans="1:18" ht="18.75" customHeight="1" x14ac:dyDescent="0.3">
      <c r="A13" s="467" t="s">
        <v>64</v>
      </c>
      <c r="B13" s="467"/>
      <c r="C13" s="44">
        <f>'НЦС К-500'!J6</f>
        <v>500</v>
      </c>
      <c r="D13" s="45">
        <f>'НЦС К-500'!L6*H13</f>
        <v>850</v>
      </c>
      <c r="E13" s="47" t="s">
        <v>16</v>
      </c>
      <c r="F13" s="468" t="s">
        <v>24</v>
      </c>
      <c r="G13" s="468"/>
      <c r="H13" s="209">
        <v>10</v>
      </c>
      <c r="I13" s="46"/>
      <c r="J13" s="12"/>
      <c r="K13" s="12"/>
      <c r="L13" s="145" t="s">
        <v>155</v>
      </c>
      <c r="M13" s="408">
        <f>'НЦС К-400'!P27</f>
        <v>0.999</v>
      </c>
      <c r="N13" s="265"/>
    </row>
    <row r="14" spans="1:18" ht="18.75" customHeight="1" x14ac:dyDescent="0.3">
      <c r="A14" s="467" t="s">
        <v>64</v>
      </c>
      <c r="B14" s="467"/>
      <c r="C14" s="322">
        <f>'НЦС К-400'!J6</f>
        <v>400</v>
      </c>
      <c r="D14" s="45">
        <f>'НЦС К-400'!L6*H14</f>
        <v>18550</v>
      </c>
      <c r="E14" s="47" t="s">
        <v>16</v>
      </c>
      <c r="F14" s="468" t="s">
        <v>24</v>
      </c>
      <c r="G14" s="468"/>
      <c r="H14" s="209">
        <v>10</v>
      </c>
      <c r="I14" s="46"/>
      <c r="J14" s="12"/>
      <c r="K14" s="12"/>
      <c r="L14" s="145"/>
      <c r="M14" s="308"/>
      <c r="N14" s="265"/>
    </row>
    <row r="15" spans="1:18" ht="18.75" x14ac:dyDescent="0.25">
      <c r="A15" s="15"/>
      <c r="B15" s="15"/>
      <c r="C15" s="15"/>
      <c r="D15" s="45">
        <f>SUM(D13:D14)/10000</f>
        <v>1.94</v>
      </c>
      <c r="E15" s="47" t="s">
        <v>96</v>
      </c>
      <c r="F15" s="12"/>
      <c r="G15" s="12"/>
      <c r="H15" s="12"/>
      <c r="I15" s="46"/>
      <c r="J15" s="12"/>
      <c r="K15" s="46"/>
      <c r="L15" s="13"/>
      <c r="M15" s="14"/>
      <c r="N15" s="14"/>
    </row>
    <row r="16" spans="1:18" ht="18.75" x14ac:dyDescent="0.25">
      <c r="A16" s="15"/>
      <c r="B16" s="15"/>
      <c r="C16" s="15"/>
      <c r="D16" s="45"/>
      <c r="E16" s="47"/>
      <c r="F16" s="12"/>
      <c r="G16" s="12"/>
      <c r="H16" s="12"/>
      <c r="I16" s="46"/>
      <c r="J16" s="12"/>
      <c r="K16" s="46"/>
      <c r="L16" s="13"/>
      <c r="M16" s="14"/>
      <c r="N16" s="14"/>
    </row>
    <row r="17" spans="1:14" ht="18.75" x14ac:dyDescent="0.25">
      <c r="A17" s="15"/>
      <c r="B17" s="15"/>
      <c r="C17" s="15"/>
      <c r="D17" s="45"/>
      <c r="E17" s="149"/>
      <c r="F17" s="149"/>
      <c r="G17" s="149"/>
      <c r="H17" s="12"/>
      <c r="I17" s="12"/>
      <c r="J17" s="12"/>
      <c r="K17" s="12"/>
      <c r="L17" s="13"/>
      <c r="M17" s="14"/>
      <c r="N17" s="14"/>
    </row>
    <row r="18" spans="1:14" ht="18.75" x14ac:dyDescent="0.25">
      <c r="A18" s="15"/>
      <c r="B18" s="15"/>
      <c r="C18" s="15"/>
      <c r="D18" s="45"/>
      <c r="E18" s="47"/>
      <c r="F18" s="12"/>
      <c r="G18" s="12"/>
      <c r="H18" s="12"/>
      <c r="I18" s="12"/>
      <c r="J18" s="12"/>
      <c r="K18" s="12"/>
      <c r="L18" s="13"/>
      <c r="M18" s="14"/>
      <c r="N18" s="14"/>
    </row>
    <row r="19" spans="1:14" ht="17.25" x14ac:dyDescent="0.3">
      <c r="C19" s="36"/>
      <c r="D19" s="35"/>
      <c r="E19" s="35"/>
      <c r="F19" s="35"/>
      <c r="G19" s="35"/>
      <c r="H19" s="35"/>
      <c r="J19" s="10"/>
      <c r="L19" s="36"/>
    </row>
    <row r="20" spans="1:14" x14ac:dyDescent="0.25">
      <c r="A20" s="15"/>
      <c r="B20" s="15"/>
      <c r="C20" s="15"/>
      <c r="D20" s="12"/>
      <c r="E20" s="12"/>
      <c r="F20" s="12"/>
      <c r="G20" s="12"/>
      <c r="H20" s="12"/>
      <c r="I20" s="12"/>
      <c r="J20" s="37" t="s">
        <v>17</v>
      </c>
      <c r="K20" s="12"/>
      <c r="L20" s="16"/>
    </row>
    <row r="25" spans="1:14" x14ac:dyDescent="0.25">
      <c r="I25" s="10"/>
      <c r="J25" s="10"/>
    </row>
  </sheetData>
  <mergeCells count="15">
    <mergeCell ref="M1:N1"/>
    <mergeCell ref="A13:B13"/>
    <mergeCell ref="A11:C11"/>
    <mergeCell ref="A4:N4"/>
    <mergeCell ref="A5:N5"/>
    <mergeCell ref="M6:N6"/>
    <mergeCell ref="F13:G13"/>
    <mergeCell ref="A14:B14"/>
    <mergeCell ref="F14:G14"/>
    <mergeCell ref="R4:R7"/>
    <mergeCell ref="A7:N7"/>
    <mergeCell ref="A3:N3"/>
    <mergeCell ref="O4:O7"/>
    <mergeCell ref="P4:P7"/>
    <mergeCell ref="Q4:Q7"/>
  </mergeCells>
  <conditionalFormatting sqref="O12">
    <cfRule type="cellIs" dxfId="4" priority="1" stopIfTrue="1" operator="equal">
      <formula>0</formula>
    </cfRule>
    <cfRule type="cellIs" dxfId="3" priority="2" stopIfTrue="1" operator="equal">
      <formula>0</formula>
    </cfRule>
    <cfRule type="cellIs" dxfId="2" priority="3" stopIfTrue="1" operator="lessThan">
      <formula>0.01</formula>
    </cfRule>
    <cfRule type="cellIs" dxfId="1" priority="4" stopIfTrue="1" operator="greaterThan">
      <formula>0</formula>
    </cfRule>
    <cfRule type="cellIs" dxfId="0" priority="5" stopIfTrue="1" operator="lessThan">
      <formula>0</formula>
    </cfRule>
  </conditionalFormatting>
  <pageMargins left="0.25" right="0.25" top="0.75" bottom="0.75" header="0.3" footer="0.3"/>
  <pageSetup paperSize="9" scale="37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J37"/>
  <sheetViews>
    <sheetView view="pageBreakPreview" topLeftCell="A4" zoomScaleNormal="100" zoomScaleSheetLayoutView="100" workbookViewId="0">
      <selection activeCell="E14" sqref="E14"/>
    </sheetView>
  </sheetViews>
  <sheetFormatPr defaultRowHeight="15.75" x14ac:dyDescent="0.25"/>
  <cols>
    <col min="1" max="1" width="3.140625" style="161" customWidth="1"/>
    <col min="2" max="2" width="42" style="161" customWidth="1"/>
    <col min="3" max="3" width="10.5" style="161" customWidth="1"/>
    <col min="4" max="4" width="6.640625" style="161" customWidth="1"/>
    <col min="5" max="5" width="9.28515625" style="161" customWidth="1"/>
    <col min="6" max="6" width="11.640625" style="161" customWidth="1"/>
    <col min="7" max="7" width="9.5" style="161" customWidth="1"/>
    <col min="8" max="8" width="10.2109375" style="161" customWidth="1"/>
    <col min="9" max="9" width="8" style="161" customWidth="1"/>
    <col min="10" max="10" width="8.28515625" style="161" customWidth="1"/>
    <col min="11" max="254" width="9.140625" style="161"/>
    <col min="255" max="255" width="4.42578125" style="161" bestFit="1" customWidth="1"/>
    <col min="256" max="256" width="11.85546875" style="161" customWidth="1"/>
    <col min="257" max="257" width="6.640625" style="161" customWidth="1"/>
    <col min="258" max="258" width="15.7109375" style="161" customWidth="1"/>
    <col min="259" max="261" width="10.85546875" style="161" customWidth="1"/>
    <col min="262" max="262" width="14.5703125" style="161" customWidth="1"/>
    <col min="263" max="263" width="13.78515625" style="161" customWidth="1"/>
    <col min="264" max="264" width="13.2109375" style="161" customWidth="1"/>
    <col min="265" max="265" width="17.92578125" style="161" customWidth="1"/>
    <col min="266" max="266" width="8.28515625" style="161" customWidth="1"/>
    <col min="267" max="510" width="9.140625" style="161"/>
    <col min="511" max="511" width="4.42578125" style="161" bestFit="1" customWidth="1"/>
    <col min="512" max="512" width="11.85546875" style="161" customWidth="1"/>
    <col min="513" max="513" width="6.640625" style="161" customWidth="1"/>
    <col min="514" max="514" width="15.7109375" style="161" customWidth="1"/>
    <col min="515" max="517" width="10.85546875" style="161" customWidth="1"/>
    <col min="518" max="518" width="14.5703125" style="161" customWidth="1"/>
    <col min="519" max="519" width="13.78515625" style="161" customWidth="1"/>
    <col min="520" max="520" width="13.2109375" style="161" customWidth="1"/>
    <col min="521" max="521" width="17.92578125" style="161" customWidth="1"/>
    <col min="522" max="522" width="8.28515625" style="161" customWidth="1"/>
    <col min="523" max="766" width="9.140625" style="161"/>
    <col min="767" max="767" width="4.42578125" style="161" bestFit="1" customWidth="1"/>
    <col min="768" max="768" width="11.85546875" style="161" customWidth="1"/>
    <col min="769" max="769" width="6.640625" style="161" customWidth="1"/>
    <col min="770" max="770" width="15.7109375" style="161" customWidth="1"/>
    <col min="771" max="773" width="10.85546875" style="161" customWidth="1"/>
    <col min="774" max="774" width="14.5703125" style="161" customWidth="1"/>
    <col min="775" max="775" width="13.78515625" style="161" customWidth="1"/>
    <col min="776" max="776" width="13.2109375" style="161" customWidth="1"/>
    <col min="777" max="777" width="17.92578125" style="161" customWidth="1"/>
    <col min="778" max="778" width="8.28515625" style="161" customWidth="1"/>
    <col min="779" max="1022" width="9.140625" style="161"/>
    <col min="1023" max="1023" width="4.42578125" style="161" bestFit="1" customWidth="1"/>
    <col min="1024" max="1024" width="11.85546875" style="161" customWidth="1"/>
    <col min="1025" max="1025" width="6.640625" style="161" customWidth="1"/>
    <col min="1026" max="1026" width="15.7109375" style="161" customWidth="1"/>
    <col min="1027" max="1029" width="10.85546875" style="161" customWidth="1"/>
    <col min="1030" max="1030" width="14.5703125" style="161" customWidth="1"/>
    <col min="1031" max="1031" width="13.78515625" style="161" customWidth="1"/>
    <col min="1032" max="1032" width="13.2109375" style="161" customWidth="1"/>
    <col min="1033" max="1033" width="17.92578125" style="161" customWidth="1"/>
    <col min="1034" max="1034" width="8.28515625" style="161" customWidth="1"/>
    <col min="1035" max="1278" width="9.140625" style="161"/>
    <col min="1279" max="1279" width="4.42578125" style="161" bestFit="1" customWidth="1"/>
    <col min="1280" max="1280" width="11.85546875" style="161" customWidth="1"/>
    <col min="1281" max="1281" width="6.640625" style="161" customWidth="1"/>
    <col min="1282" max="1282" width="15.7109375" style="161" customWidth="1"/>
    <col min="1283" max="1285" width="10.85546875" style="161" customWidth="1"/>
    <col min="1286" max="1286" width="14.5703125" style="161" customWidth="1"/>
    <col min="1287" max="1287" width="13.78515625" style="161" customWidth="1"/>
    <col min="1288" max="1288" width="13.2109375" style="161" customWidth="1"/>
    <col min="1289" max="1289" width="17.92578125" style="161" customWidth="1"/>
    <col min="1290" max="1290" width="8.28515625" style="161" customWidth="1"/>
    <col min="1291" max="1534" width="9.140625" style="161"/>
    <col min="1535" max="1535" width="4.42578125" style="161" bestFit="1" customWidth="1"/>
    <col min="1536" max="1536" width="11.85546875" style="161" customWidth="1"/>
    <col min="1537" max="1537" width="6.640625" style="161" customWidth="1"/>
    <col min="1538" max="1538" width="15.7109375" style="161" customWidth="1"/>
    <col min="1539" max="1541" width="10.85546875" style="161" customWidth="1"/>
    <col min="1542" max="1542" width="14.5703125" style="161" customWidth="1"/>
    <col min="1543" max="1543" width="13.78515625" style="161" customWidth="1"/>
    <col min="1544" max="1544" width="13.2109375" style="161" customWidth="1"/>
    <col min="1545" max="1545" width="17.92578125" style="161" customWidth="1"/>
    <col min="1546" max="1546" width="8.28515625" style="161" customWidth="1"/>
    <col min="1547" max="1790" width="9.140625" style="161"/>
    <col min="1791" max="1791" width="4.42578125" style="161" bestFit="1" customWidth="1"/>
    <col min="1792" max="1792" width="11.85546875" style="161" customWidth="1"/>
    <col min="1793" max="1793" width="6.640625" style="161" customWidth="1"/>
    <col min="1794" max="1794" width="15.7109375" style="161" customWidth="1"/>
    <col min="1795" max="1797" width="10.85546875" style="161" customWidth="1"/>
    <col min="1798" max="1798" width="14.5703125" style="161" customWidth="1"/>
    <col min="1799" max="1799" width="13.78515625" style="161" customWidth="1"/>
    <col min="1800" max="1800" width="13.2109375" style="161" customWidth="1"/>
    <col min="1801" max="1801" width="17.92578125" style="161" customWidth="1"/>
    <col min="1802" max="1802" width="8.28515625" style="161" customWidth="1"/>
    <col min="1803" max="2046" width="9.140625" style="161"/>
    <col min="2047" max="2047" width="4.42578125" style="161" bestFit="1" customWidth="1"/>
    <col min="2048" max="2048" width="11.85546875" style="161" customWidth="1"/>
    <col min="2049" max="2049" width="6.640625" style="161" customWidth="1"/>
    <col min="2050" max="2050" width="15.7109375" style="161" customWidth="1"/>
    <col min="2051" max="2053" width="10.85546875" style="161" customWidth="1"/>
    <col min="2054" max="2054" width="14.5703125" style="161" customWidth="1"/>
    <col min="2055" max="2055" width="13.78515625" style="161" customWidth="1"/>
    <col min="2056" max="2056" width="13.2109375" style="161" customWidth="1"/>
    <col min="2057" max="2057" width="17.92578125" style="161" customWidth="1"/>
    <col min="2058" max="2058" width="8.28515625" style="161" customWidth="1"/>
    <col min="2059" max="2302" width="9.140625" style="161"/>
    <col min="2303" max="2303" width="4.42578125" style="161" bestFit="1" customWidth="1"/>
    <col min="2304" max="2304" width="11.85546875" style="161" customWidth="1"/>
    <col min="2305" max="2305" width="6.640625" style="161" customWidth="1"/>
    <col min="2306" max="2306" width="15.7109375" style="161" customWidth="1"/>
    <col min="2307" max="2309" width="10.85546875" style="161" customWidth="1"/>
    <col min="2310" max="2310" width="14.5703125" style="161" customWidth="1"/>
    <col min="2311" max="2311" width="13.78515625" style="161" customWidth="1"/>
    <col min="2312" max="2312" width="13.2109375" style="161" customWidth="1"/>
    <col min="2313" max="2313" width="17.92578125" style="161" customWidth="1"/>
    <col min="2314" max="2314" width="8.28515625" style="161" customWidth="1"/>
    <col min="2315" max="2558" width="9.140625" style="161"/>
    <col min="2559" max="2559" width="4.42578125" style="161" bestFit="1" customWidth="1"/>
    <col min="2560" max="2560" width="11.85546875" style="161" customWidth="1"/>
    <col min="2561" max="2561" width="6.640625" style="161" customWidth="1"/>
    <col min="2562" max="2562" width="15.7109375" style="161" customWidth="1"/>
    <col min="2563" max="2565" width="10.85546875" style="161" customWidth="1"/>
    <col min="2566" max="2566" width="14.5703125" style="161" customWidth="1"/>
    <col min="2567" max="2567" width="13.78515625" style="161" customWidth="1"/>
    <col min="2568" max="2568" width="13.2109375" style="161" customWidth="1"/>
    <col min="2569" max="2569" width="17.92578125" style="161" customWidth="1"/>
    <col min="2570" max="2570" width="8.28515625" style="161" customWidth="1"/>
    <col min="2571" max="2814" width="9.140625" style="161"/>
    <col min="2815" max="2815" width="4.42578125" style="161" bestFit="1" customWidth="1"/>
    <col min="2816" max="2816" width="11.85546875" style="161" customWidth="1"/>
    <col min="2817" max="2817" width="6.640625" style="161" customWidth="1"/>
    <col min="2818" max="2818" width="15.7109375" style="161" customWidth="1"/>
    <col min="2819" max="2821" width="10.85546875" style="161" customWidth="1"/>
    <col min="2822" max="2822" width="14.5703125" style="161" customWidth="1"/>
    <col min="2823" max="2823" width="13.78515625" style="161" customWidth="1"/>
    <col min="2824" max="2824" width="13.2109375" style="161" customWidth="1"/>
    <col min="2825" max="2825" width="17.92578125" style="161" customWidth="1"/>
    <col min="2826" max="2826" width="8.28515625" style="161" customWidth="1"/>
    <col min="2827" max="3070" width="9.140625" style="161"/>
    <col min="3071" max="3071" width="4.42578125" style="161" bestFit="1" customWidth="1"/>
    <col min="3072" max="3072" width="11.85546875" style="161" customWidth="1"/>
    <col min="3073" max="3073" width="6.640625" style="161" customWidth="1"/>
    <col min="3074" max="3074" width="15.7109375" style="161" customWidth="1"/>
    <col min="3075" max="3077" width="10.85546875" style="161" customWidth="1"/>
    <col min="3078" max="3078" width="14.5703125" style="161" customWidth="1"/>
    <col min="3079" max="3079" width="13.78515625" style="161" customWidth="1"/>
    <col min="3080" max="3080" width="13.2109375" style="161" customWidth="1"/>
    <col min="3081" max="3081" width="17.92578125" style="161" customWidth="1"/>
    <col min="3082" max="3082" width="8.28515625" style="161" customWidth="1"/>
    <col min="3083" max="3326" width="9.140625" style="161"/>
    <col min="3327" max="3327" width="4.42578125" style="161" bestFit="1" customWidth="1"/>
    <col min="3328" max="3328" width="11.85546875" style="161" customWidth="1"/>
    <col min="3329" max="3329" width="6.640625" style="161" customWidth="1"/>
    <col min="3330" max="3330" width="15.7109375" style="161" customWidth="1"/>
    <col min="3331" max="3333" width="10.85546875" style="161" customWidth="1"/>
    <col min="3334" max="3334" width="14.5703125" style="161" customWidth="1"/>
    <col min="3335" max="3335" width="13.78515625" style="161" customWidth="1"/>
    <col min="3336" max="3336" width="13.2109375" style="161" customWidth="1"/>
    <col min="3337" max="3337" width="17.92578125" style="161" customWidth="1"/>
    <col min="3338" max="3338" width="8.28515625" style="161" customWidth="1"/>
    <col min="3339" max="3582" width="9.140625" style="161"/>
    <col min="3583" max="3583" width="4.42578125" style="161" bestFit="1" customWidth="1"/>
    <col min="3584" max="3584" width="11.85546875" style="161" customWidth="1"/>
    <col min="3585" max="3585" width="6.640625" style="161" customWidth="1"/>
    <col min="3586" max="3586" width="15.7109375" style="161" customWidth="1"/>
    <col min="3587" max="3589" width="10.85546875" style="161" customWidth="1"/>
    <col min="3590" max="3590" width="14.5703125" style="161" customWidth="1"/>
    <col min="3591" max="3591" width="13.78515625" style="161" customWidth="1"/>
    <col min="3592" max="3592" width="13.2109375" style="161" customWidth="1"/>
    <col min="3593" max="3593" width="17.92578125" style="161" customWidth="1"/>
    <col min="3594" max="3594" width="8.28515625" style="161" customWidth="1"/>
    <col min="3595" max="3838" width="9.140625" style="161"/>
    <col min="3839" max="3839" width="4.42578125" style="161" bestFit="1" customWidth="1"/>
    <col min="3840" max="3840" width="11.85546875" style="161" customWidth="1"/>
    <col min="3841" max="3841" width="6.640625" style="161" customWidth="1"/>
    <col min="3842" max="3842" width="15.7109375" style="161" customWidth="1"/>
    <col min="3843" max="3845" width="10.85546875" style="161" customWidth="1"/>
    <col min="3846" max="3846" width="14.5703125" style="161" customWidth="1"/>
    <col min="3847" max="3847" width="13.78515625" style="161" customWidth="1"/>
    <col min="3848" max="3848" width="13.2109375" style="161" customWidth="1"/>
    <col min="3849" max="3849" width="17.92578125" style="161" customWidth="1"/>
    <col min="3850" max="3850" width="8.28515625" style="161" customWidth="1"/>
    <col min="3851" max="4094" width="9.140625" style="161"/>
    <col min="4095" max="4095" width="4.42578125" style="161" bestFit="1" customWidth="1"/>
    <col min="4096" max="4096" width="11.85546875" style="161" customWidth="1"/>
    <col min="4097" max="4097" width="6.640625" style="161" customWidth="1"/>
    <col min="4098" max="4098" width="15.7109375" style="161" customWidth="1"/>
    <col min="4099" max="4101" width="10.85546875" style="161" customWidth="1"/>
    <col min="4102" max="4102" width="14.5703125" style="161" customWidth="1"/>
    <col min="4103" max="4103" width="13.78515625" style="161" customWidth="1"/>
    <col min="4104" max="4104" width="13.2109375" style="161" customWidth="1"/>
    <col min="4105" max="4105" width="17.92578125" style="161" customWidth="1"/>
    <col min="4106" max="4106" width="8.28515625" style="161" customWidth="1"/>
    <col min="4107" max="4350" width="9.140625" style="161"/>
    <col min="4351" max="4351" width="4.42578125" style="161" bestFit="1" customWidth="1"/>
    <col min="4352" max="4352" width="11.85546875" style="161" customWidth="1"/>
    <col min="4353" max="4353" width="6.640625" style="161" customWidth="1"/>
    <col min="4354" max="4354" width="15.7109375" style="161" customWidth="1"/>
    <col min="4355" max="4357" width="10.85546875" style="161" customWidth="1"/>
    <col min="4358" max="4358" width="14.5703125" style="161" customWidth="1"/>
    <col min="4359" max="4359" width="13.78515625" style="161" customWidth="1"/>
    <col min="4360" max="4360" width="13.2109375" style="161" customWidth="1"/>
    <col min="4361" max="4361" width="17.92578125" style="161" customWidth="1"/>
    <col min="4362" max="4362" width="8.28515625" style="161" customWidth="1"/>
    <col min="4363" max="4606" width="9.140625" style="161"/>
    <col min="4607" max="4607" width="4.42578125" style="161" bestFit="1" customWidth="1"/>
    <col min="4608" max="4608" width="11.85546875" style="161" customWidth="1"/>
    <col min="4609" max="4609" width="6.640625" style="161" customWidth="1"/>
    <col min="4610" max="4610" width="15.7109375" style="161" customWidth="1"/>
    <col min="4611" max="4613" width="10.85546875" style="161" customWidth="1"/>
    <col min="4614" max="4614" width="14.5703125" style="161" customWidth="1"/>
    <col min="4615" max="4615" width="13.78515625" style="161" customWidth="1"/>
    <col min="4616" max="4616" width="13.2109375" style="161" customWidth="1"/>
    <col min="4617" max="4617" width="17.92578125" style="161" customWidth="1"/>
    <col min="4618" max="4618" width="8.28515625" style="161" customWidth="1"/>
    <col min="4619" max="4862" width="9.140625" style="161"/>
    <col min="4863" max="4863" width="4.42578125" style="161" bestFit="1" customWidth="1"/>
    <col min="4864" max="4864" width="11.85546875" style="161" customWidth="1"/>
    <col min="4865" max="4865" width="6.640625" style="161" customWidth="1"/>
    <col min="4866" max="4866" width="15.7109375" style="161" customWidth="1"/>
    <col min="4867" max="4869" width="10.85546875" style="161" customWidth="1"/>
    <col min="4870" max="4870" width="14.5703125" style="161" customWidth="1"/>
    <col min="4871" max="4871" width="13.78515625" style="161" customWidth="1"/>
    <col min="4872" max="4872" width="13.2109375" style="161" customWidth="1"/>
    <col min="4873" max="4873" width="17.92578125" style="161" customWidth="1"/>
    <col min="4874" max="4874" width="8.28515625" style="161" customWidth="1"/>
    <col min="4875" max="5118" width="9.140625" style="161"/>
    <col min="5119" max="5119" width="4.42578125" style="161" bestFit="1" customWidth="1"/>
    <col min="5120" max="5120" width="11.85546875" style="161" customWidth="1"/>
    <col min="5121" max="5121" width="6.640625" style="161" customWidth="1"/>
    <col min="5122" max="5122" width="15.7109375" style="161" customWidth="1"/>
    <col min="5123" max="5125" width="10.85546875" style="161" customWidth="1"/>
    <col min="5126" max="5126" width="14.5703125" style="161" customWidth="1"/>
    <col min="5127" max="5127" width="13.78515625" style="161" customWidth="1"/>
    <col min="5128" max="5128" width="13.2109375" style="161" customWidth="1"/>
    <col min="5129" max="5129" width="17.92578125" style="161" customWidth="1"/>
    <col min="5130" max="5130" width="8.28515625" style="161" customWidth="1"/>
    <col min="5131" max="5374" width="9.140625" style="161"/>
    <col min="5375" max="5375" width="4.42578125" style="161" bestFit="1" customWidth="1"/>
    <col min="5376" max="5376" width="11.85546875" style="161" customWidth="1"/>
    <col min="5377" max="5377" width="6.640625" style="161" customWidth="1"/>
    <col min="5378" max="5378" width="15.7109375" style="161" customWidth="1"/>
    <col min="5379" max="5381" width="10.85546875" style="161" customWidth="1"/>
    <col min="5382" max="5382" width="14.5703125" style="161" customWidth="1"/>
    <col min="5383" max="5383" width="13.78515625" style="161" customWidth="1"/>
    <col min="5384" max="5384" width="13.2109375" style="161" customWidth="1"/>
    <col min="5385" max="5385" width="17.92578125" style="161" customWidth="1"/>
    <col min="5386" max="5386" width="8.28515625" style="161" customWidth="1"/>
    <col min="5387" max="5630" width="9.140625" style="161"/>
    <col min="5631" max="5631" width="4.42578125" style="161" bestFit="1" customWidth="1"/>
    <col min="5632" max="5632" width="11.85546875" style="161" customWidth="1"/>
    <col min="5633" max="5633" width="6.640625" style="161" customWidth="1"/>
    <col min="5634" max="5634" width="15.7109375" style="161" customWidth="1"/>
    <col min="5635" max="5637" width="10.85546875" style="161" customWidth="1"/>
    <col min="5638" max="5638" width="14.5703125" style="161" customWidth="1"/>
    <col min="5639" max="5639" width="13.78515625" style="161" customWidth="1"/>
    <col min="5640" max="5640" width="13.2109375" style="161" customWidth="1"/>
    <col min="5641" max="5641" width="17.92578125" style="161" customWidth="1"/>
    <col min="5642" max="5642" width="8.28515625" style="161" customWidth="1"/>
    <col min="5643" max="5886" width="9.140625" style="161"/>
    <col min="5887" max="5887" width="4.42578125" style="161" bestFit="1" customWidth="1"/>
    <col min="5888" max="5888" width="11.85546875" style="161" customWidth="1"/>
    <col min="5889" max="5889" width="6.640625" style="161" customWidth="1"/>
    <col min="5890" max="5890" width="15.7109375" style="161" customWidth="1"/>
    <col min="5891" max="5893" width="10.85546875" style="161" customWidth="1"/>
    <col min="5894" max="5894" width="14.5703125" style="161" customWidth="1"/>
    <col min="5895" max="5895" width="13.78515625" style="161" customWidth="1"/>
    <col min="5896" max="5896" width="13.2109375" style="161" customWidth="1"/>
    <col min="5897" max="5897" width="17.92578125" style="161" customWidth="1"/>
    <col min="5898" max="5898" width="8.28515625" style="161" customWidth="1"/>
    <col min="5899" max="6142" width="9.140625" style="161"/>
    <col min="6143" max="6143" width="4.42578125" style="161" bestFit="1" customWidth="1"/>
    <col min="6144" max="6144" width="11.85546875" style="161" customWidth="1"/>
    <col min="6145" max="6145" width="6.640625" style="161" customWidth="1"/>
    <col min="6146" max="6146" width="15.7109375" style="161" customWidth="1"/>
    <col min="6147" max="6149" width="10.85546875" style="161" customWidth="1"/>
    <col min="6150" max="6150" width="14.5703125" style="161" customWidth="1"/>
    <col min="6151" max="6151" width="13.78515625" style="161" customWidth="1"/>
    <col min="6152" max="6152" width="13.2109375" style="161" customWidth="1"/>
    <col min="6153" max="6153" width="17.92578125" style="161" customWidth="1"/>
    <col min="6154" max="6154" width="8.28515625" style="161" customWidth="1"/>
    <col min="6155" max="6398" width="9.140625" style="161"/>
    <col min="6399" max="6399" width="4.42578125" style="161" bestFit="1" customWidth="1"/>
    <col min="6400" max="6400" width="11.85546875" style="161" customWidth="1"/>
    <col min="6401" max="6401" width="6.640625" style="161" customWidth="1"/>
    <col min="6402" max="6402" width="15.7109375" style="161" customWidth="1"/>
    <col min="6403" max="6405" width="10.85546875" style="161" customWidth="1"/>
    <col min="6406" max="6406" width="14.5703125" style="161" customWidth="1"/>
    <col min="6407" max="6407" width="13.78515625" style="161" customWidth="1"/>
    <col min="6408" max="6408" width="13.2109375" style="161" customWidth="1"/>
    <col min="6409" max="6409" width="17.92578125" style="161" customWidth="1"/>
    <col min="6410" max="6410" width="8.28515625" style="161" customWidth="1"/>
    <col min="6411" max="6654" width="9.140625" style="161"/>
    <col min="6655" max="6655" width="4.42578125" style="161" bestFit="1" customWidth="1"/>
    <col min="6656" max="6656" width="11.85546875" style="161" customWidth="1"/>
    <col min="6657" max="6657" width="6.640625" style="161" customWidth="1"/>
    <col min="6658" max="6658" width="15.7109375" style="161" customWidth="1"/>
    <col min="6659" max="6661" width="10.85546875" style="161" customWidth="1"/>
    <col min="6662" max="6662" width="14.5703125" style="161" customWidth="1"/>
    <col min="6663" max="6663" width="13.78515625" style="161" customWidth="1"/>
    <col min="6664" max="6664" width="13.2109375" style="161" customWidth="1"/>
    <col min="6665" max="6665" width="17.92578125" style="161" customWidth="1"/>
    <col min="6666" max="6666" width="8.28515625" style="161" customWidth="1"/>
    <col min="6667" max="6910" width="9.140625" style="161"/>
    <col min="6911" max="6911" width="4.42578125" style="161" bestFit="1" customWidth="1"/>
    <col min="6912" max="6912" width="11.85546875" style="161" customWidth="1"/>
    <col min="6913" max="6913" width="6.640625" style="161" customWidth="1"/>
    <col min="6914" max="6914" width="15.7109375" style="161" customWidth="1"/>
    <col min="6915" max="6917" width="10.85546875" style="161" customWidth="1"/>
    <col min="6918" max="6918" width="14.5703125" style="161" customWidth="1"/>
    <col min="6919" max="6919" width="13.78515625" style="161" customWidth="1"/>
    <col min="6920" max="6920" width="13.2109375" style="161" customWidth="1"/>
    <col min="6921" max="6921" width="17.92578125" style="161" customWidth="1"/>
    <col min="6922" max="6922" width="8.28515625" style="161" customWidth="1"/>
    <col min="6923" max="7166" width="9.140625" style="161"/>
    <col min="7167" max="7167" width="4.42578125" style="161" bestFit="1" customWidth="1"/>
    <col min="7168" max="7168" width="11.85546875" style="161" customWidth="1"/>
    <col min="7169" max="7169" width="6.640625" style="161" customWidth="1"/>
    <col min="7170" max="7170" width="15.7109375" style="161" customWidth="1"/>
    <col min="7171" max="7173" width="10.85546875" style="161" customWidth="1"/>
    <col min="7174" max="7174" width="14.5703125" style="161" customWidth="1"/>
    <col min="7175" max="7175" width="13.78515625" style="161" customWidth="1"/>
    <col min="7176" max="7176" width="13.2109375" style="161" customWidth="1"/>
    <col min="7177" max="7177" width="17.92578125" style="161" customWidth="1"/>
    <col min="7178" max="7178" width="8.28515625" style="161" customWidth="1"/>
    <col min="7179" max="7422" width="9.140625" style="161"/>
    <col min="7423" max="7423" width="4.42578125" style="161" bestFit="1" customWidth="1"/>
    <col min="7424" max="7424" width="11.85546875" style="161" customWidth="1"/>
    <col min="7425" max="7425" width="6.640625" style="161" customWidth="1"/>
    <col min="7426" max="7426" width="15.7109375" style="161" customWidth="1"/>
    <col min="7427" max="7429" width="10.85546875" style="161" customWidth="1"/>
    <col min="7430" max="7430" width="14.5703125" style="161" customWidth="1"/>
    <col min="7431" max="7431" width="13.78515625" style="161" customWidth="1"/>
    <col min="7432" max="7432" width="13.2109375" style="161" customWidth="1"/>
    <col min="7433" max="7433" width="17.92578125" style="161" customWidth="1"/>
    <col min="7434" max="7434" width="8.28515625" style="161" customWidth="1"/>
    <col min="7435" max="7678" width="9.140625" style="161"/>
    <col min="7679" max="7679" width="4.42578125" style="161" bestFit="1" customWidth="1"/>
    <col min="7680" max="7680" width="11.85546875" style="161" customWidth="1"/>
    <col min="7681" max="7681" width="6.640625" style="161" customWidth="1"/>
    <col min="7682" max="7682" width="15.7109375" style="161" customWidth="1"/>
    <col min="7683" max="7685" width="10.85546875" style="161" customWidth="1"/>
    <col min="7686" max="7686" width="14.5703125" style="161" customWidth="1"/>
    <col min="7687" max="7687" width="13.78515625" style="161" customWidth="1"/>
    <col min="7688" max="7688" width="13.2109375" style="161" customWidth="1"/>
    <col min="7689" max="7689" width="17.92578125" style="161" customWidth="1"/>
    <col min="7690" max="7690" width="8.28515625" style="161" customWidth="1"/>
    <col min="7691" max="7934" width="9.140625" style="161"/>
    <col min="7935" max="7935" width="4.42578125" style="161" bestFit="1" customWidth="1"/>
    <col min="7936" max="7936" width="11.85546875" style="161" customWidth="1"/>
    <col min="7937" max="7937" width="6.640625" style="161" customWidth="1"/>
    <col min="7938" max="7938" width="15.7109375" style="161" customWidth="1"/>
    <col min="7939" max="7941" width="10.85546875" style="161" customWidth="1"/>
    <col min="7942" max="7942" width="14.5703125" style="161" customWidth="1"/>
    <col min="7943" max="7943" width="13.78515625" style="161" customWidth="1"/>
    <col min="7944" max="7944" width="13.2109375" style="161" customWidth="1"/>
    <col min="7945" max="7945" width="17.92578125" style="161" customWidth="1"/>
    <col min="7946" max="7946" width="8.28515625" style="161" customWidth="1"/>
    <col min="7947" max="8190" width="9.140625" style="161"/>
    <col min="8191" max="8191" width="4.42578125" style="161" bestFit="1" customWidth="1"/>
    <col min="8192" max="8192" width="11.85546875" style="161" customWidth="1"/>
    <col min="8193" max="8193" width="6.640625" style="161" customWidth="1"/>
    <col min="8194" max="8194" width="15.7109375" style="161" customWidth="1"/>
    <col min="8195" max="8197" width="10.85546875" style="161" customWidth="1"/>
    <col min="8198" max="8198" width="14.5703125" style="161" customWidth="1"/>
    <col min="8199" max="8199" width="13.78515625" style="161" customWidth="1"/>
    <col min="8200" max="8200" width="13.2109375" style="161" customWidth="1"/>
    <col min="8201" max="8201" width="17.92578125" style="161" customWidth="1"/>
    <col min="8202" max="8202" width="8.28515625" style="161" customWidth="1"/>
    <col min="8203" max="8446" width="9.140625" style="161"/>
    <col min="8447" max="8447" width="4.42578125" style="161" bestFit="1" customWidth="1"/>
    <col min="8448" max="8448" width="11.85546875" style="161" customWidth="1"/>
    <col min="8449" max="8449" width="6.640625" style="161" customWidth="1"/>
    <col min="8450" max="8450" width="15.7109375" style="161" customWidth="1"/>
    <col min="8451" max="8453" width="10.85546875" style="161" customWidth="1"/>
    <col min="8454" max="8454" width="14.5703125" style="161" customWidth="1"/>
    <col min="8455" max="8455" width="13.78515625" style="161" customWidth="1"/>
    <col min="8456" max="8456" width="13.2109375" style="161" customWidth="1"/>
    <col min="8457" max="8457" width="17.92578125" style="161" customWidth="1"/>
    <col min="8458" max="8458" width="8.28515625" style="161" customWidth="1"/>
    <col min="8459" max="8702" width="9.140625" style="161"/>
    <col min="8703" max="8703" width="4.42578125" style="161" bestFit="1" customWidth="1"/>
    <col min="8704" max="8704" width="11.85546875" style="161" customWidth="1"/>
    <col min="8705" max="8705" width="6.640625" style="161" customWidth="1"/>
    <col min="8706" max="8706" width="15.7109375" style="161" customWidth="1"/>
    <col min="8707" max="8709" width="10.85546875" style="161" customWidth="1"/>
    <col min="8710" max="8710" width="14.5703125" style="161" customWidth="1"/>
    <col min="8711" max="8711" width="13.78515625" style="161" customWidth="1"/>
    <col min="8712" max="8712" width="13.2109375" style="161" customWidth="1"/>
    <col min="8713" max="8713" width="17.92578125" style="161" customWidth="1"/>
    <col min="8714" max="8714" width="8.28515625" style="161" customWidth="1"/>
    <col min="8715" max="8958" width="9.140625" style="161"/>
    <col min="8959" max="8959" width="4.42578125" style="161" bestFit="1" customWidth="1"/>
    <col min="8960" max="8960" width="11.85546875" style="161" customWidth="1"/>
    <col min="8961" max="8961" width="6.640625" style="161" customWidth="1"/>
    <col min="8962" max="8962" width="15.7109375" style="161" customWidth="1"/>
    <col min="8963" max="8965" width="10.85546875" style="161" customWidth="1"/>
    <col min="8966" max="8966" width="14.5703125" style="161" customWidth="1"/>
    <col min="8967" max="8967" width="13.78515625" style="161" customWidth="1"/>
    <col min="8968" max="8968" width="13.2109375" style="161" customWidth="1"/>
    <col min="8969" max="8969" width="17.92578125" style="161" customWidth="1"/>
    <col min="8970" max="8970" width="8.28515625" style="161" customWidth="1"/>
    <col min="8971" max="9214" width="9.140625" style="161"/>
    <col min="9215" max="9215" width="4.42578125" style="161" bestFit="1" customWidth="1"/>
    <col min="9216" max="9216" width="11.85546875" style="161" customWidth="1"/>
    <col min="9217" max="9217" width="6.640625" style="161" customWidth="1"/>
    <col min="9218" max="9218" width="15.7109375" style="161" customWidth="1"/>
    <col min="9219" max="9221" width="10.85546875" style="161" customWidth="1"/>
    <col min="9222" max="9222" width="14.5703125" style="161" customWidth="1"/>
    <col min="9223" max="9223" width="13.78515625" style="161" customWidth="1"/>
    <col min="9224" max="9224" width="13.2109375" style="161" customWidth="1"/>
    <col min="9225" max="9225" width="17.92578125" style="161" customWidth="1"/>
    <col min="9226" max="9226" width="8.28515625" style="161" customWidth="1"/>
    <col min="9227" max="9470" width="9.140625" style="161"/>
    <col min="9471" max="9471" width="4.42578125" style="161" bestFit="1" customWidth="1"/>
    <col min="9472" max="9472" width="11.85546875" style="161" customWidth="1"/>
    <col min="9473" max="9473" width="6.640625" style="161" customWidth="1"/>
    <col min="9474" max="9474" width="15.7109375" style="161" customWidth="1"/>
    <col min="9475" max="9477" width="10.85546875" style="161" customWidth="1"/>
    <col min="9478" max="9478" width="14.5703125" style="161" customWidth="1"/>
    <col min="9479" max="9479" width="13.78515625" style="161" customWidth="1"/>
    <col min="9480" max="9480" width="13.2109375" style="161" customWidth="1"/>
    <col min="9481" max="9481" width="17.92578125" style="161" customWidth="1"/>
    <col min="9482" max="9482" width="8.28515625" style="161" customWidth="1"/>
    <col min="9483" max="9726" width="9.140625" style="161"/>
    <col min="9727" max="9727" width="4.42578125" style="161" bestFit="1" customWidth="1"/>
    <col min="9728" max="9728" width="11.85546875" style="161" customWidth="1"/>
    <col min="9729" max="9729" width="6.640625" style="161" customWidth="1"/>
    <col min="9730" max="9730" width="15.7109375" style="161" customWidth="1"/>
    <col min="9731" max="9733" width="10.85546875" style="161" customWidth="1"/>
    <col min="9734" max="9734" width="14.5703125" style="161" customWidth="1"/>
    <col min="9735" max="9735" width="13.78515625" style="161" customWidth="1"/>
    <col min="9736" max="9736" width="13.2109375" style="161" customWidth="1"/>
    <col min="9737" max="9737" width="17.92578125" style="161" customWidth="1"/>
    <col min="9738" max="9738" width="8.28515625" style="161" customWidth="1"/>
    <col min="9739" max="9982" width="9.140625" style="161"/>
    <col min="9983" max="9983" width="4.42578125" style="161" bestFit="1" customWidth="1"/>
    <col min="9984" max="9984" width="11.85546875" style="161" customWidth="1"/>
    <col min="9985" max="9985" width="6.640625" style="161" customWidth="1"/>
    <col min="9986" max="9986" width="15.7109375" style="161" customWidth="1"/>
    <col min="9987" max="9989" width="10.85546875" style="161" customWidth="1"/>
    <col min="9990" max="9990" width="14.5703125" style="161" customWidth="1"/>
    <col min="9991" max="9991" width="13.78515625" style="161" customWidth="1"/>
    <col min="9992" max="9992" width="13.2109375" style="161" customWidth="1"/>
    <col min="9993" max="9993" width="17.92578125" style="161" customWidth="1"/>
    <col min="9994" max="9994" width="8.28515625" style="161" customWidth="1"/>
    <col min="9995" max="10238" width="9.140625" style="161"/>
    <col min="10239" max="10239" width="4.42578125" style="161" bestFit="1" customWidth="1"/>
    <col min="10240" max="10240" width="11.85546875" style="161" customWidth="1"/>
    <col min="10241" max="10241" width="6.640625" style="161" customWidth="1"/>
    <col min="10242" max="10242" width="15.7109375" style="161" customWidth="1"/>
    <col min="10243" max="10245" width="10.85546875" style="161" customWidth="1"/>
    <col min="10246" max="10246" width="14.5703125" style="161" customWidth="1"/>
    <col min="10247" max="10247" width="13.78515625" style="161" customWidth="1"/>
    <col min="10248" max="10248" width="13.2109375" style="161" customWidth="1"/>
    <col min="10249" max="10249" width="17.92578125" style="161" customWidth="1"/>
    <col min="10250" max="10250" width="8.28515625" style="161" customWidth="1"/>
    <col min="10251" max="10494" width="9.140625" style="161"/>
    <col min="10495" max="10495" width="4.42578125" style="161" bestFit="1" customWidth="1"/>
    <col min="10496" max="10496" width="11.85546875" style="161" customWidth="1"/>
    <col min="10497" max="10497" width="6.640625" style="161" customWidth="1"/>
    <col min="10498" max="10498" width="15.7109375" style="161" customWidth="1"/>
    <col min="10499" max="10501" width="10.85546875" style="161" customWidth="1"/>
    <col min="10502" max="10502" width="14.5703125" style="161" customWidth="1"/>
    <col min="10503" max="10503" width="13.78515625" style="161" customWidth="1"/>
    <col min="10504" max="10504" width="13.2109375" style="161" customWidth="1"/>
    <col min="10505" max="10505" width="17.92578125" style="161" customWidth="1"/>
    <col min="10506" max="10506" width="8.28515625" style="161" customWidth="1"/>
    <col min="10507" max="10750" width="9.140625" style="161"/>
    <col min="10751" max="10751" width="4.42578125" style="161" bestFit="1" customWidth="1"/>
    <col min="10752" max="10752" width="11.85546875" style="161" customWidth="1"/>
    <col min="10753" max="10753" width="6.640625" style="161" customWidth="1"/>
    <col min="10754" max="10754" width="15.7109375" style="161" customWidth="1"/>
    <col min="10755" max="10757" width="10.85546875" style="161" customWidth="1"/>
    <col min="10758" max="10758" width="14.5703125" style="161" customWidth="1"/>
    <col min="10759" max="10759" width="13.78515625" style="161" customWidth="1"/>
    <col min="10760" max="10760" width="13.2109375" style="161" customWidth="1"/>
    <col min="10761" max="10761" width="17.92578125" style="161" customWidth="1"/>
    <col min="10762" max="10762" width="8.28515625" style="161" customWidth="1"/>
    <col min="10763" max="11006" width="9.140625" style="161"/>
    <col min="11007" max="11007" width="4.42578125" style="161" bestFit="1" customWidth="1"/>
    <col min="11008" max="11008" width="11.85546875" style="161" customWidth="1"/>
    <col min="11009" max="11009" width="6.640625" style="161" customWidth="1"/>
    <col min="11010" max="11010" width="15.7109375" style="161" customWidth="1"/>
    <col min="11011" max="11013" width="10.85546875" style="161" customWidth="1"/>
    <col min="11014" max="11014" width="14.5703125" style="161" customWidth="1"/>
    <col min="11015" max="11015" width="13.78515625" style="161" customWidth="1"/>
    <col min="11016" max="11016" width="13.2109375" style="161" customWidth="1"/>
    <col min="11017" max="11017" width="17.92578125" style="161" customWidth="1"/>
    <col min="11018" max="11018" width="8.28515625" style="161" customWidth="1"/>
    <col min="11019" max="11262" width="9.140625" style="161"/>
    <col min="11263" max="11263" width="4.42578125" style="161" bestFit="1" customWidth="1"/>
    <col min="11264" max="11264" width="11.85546875" style="161" customWidth="1"/>
    <col min="11265" max="11265" width="6.640625" style="161" customWidth="1"/>
    <col min="11266" max="11266" width="15.7109375" style="161" customWidth="1"/>
    <col min="11267" max="11269" width="10.85546875" style="161" customWidth="1"/>
    <col min="11270" max="11270" width="14.5703125" style="161" customWidth="1"/>
    <col min="11271" max="11271" width="13.78515625" style="161" customWidth="1"/>
    <col min="11272" max="11272" width="13.2109375" style="161" customWidth="1"/>
    <col min="11273" max="11273" width="17.92578125" style="161" customWidth="1"/>
    <col min="11274" max="11274" width="8.28515625" style="161" customWidth="1"/>
    <col min="11275" max="11518" width="9.140625" style="161"/>
    <col min="11519" max="11519" width="4.42578125" style="161" bestFit="1" customWidth="1"/>
    <col min="11520" max="11520" width="11.85546875" style="161" customWidth="1"/>
    <col min="11521" max="11521" width="6.640625" style="161" customWidth="1"/>
    <col min="11522" max="11522" width="15.7109375" style="161" customWidth="1"/>
    <col min="11523" max="11525" width="10.85546875" style="161" customWidth="1"/>
    <col min="11526" max="11526" width="14.5703125" style="161" customWidth="1"/>
    <col min="11527" max="11527" width="13.78515625" style="161" customWidth="1"/>
    <col min="11528" max="11528" width="13.2109375" style="161" customWidth="1"/>
    <col min="11529" max="11529" width="17.92578125" style="161" customWidth="1"/>
    <col min="11530" max="11530" width="8.28515625" style="161" customWidth="1"/>
    <col min="11531" max="11774" width="9.140625" style="161"/>
    <col min="11775" max="11775" width="4.42578125" style="161" bestFit="1" customWidth="1"/>
    <col min="11776" max="11776" width="11.85546875" style="161" customWidth="1"/>
    <col min="11777" max="11777" width="6.640625" style="161" customWidth="1"/>
    <col min="11778" max="11778" width="15.7109375" style="161" customWidth="1"/>
    <col min="11779" max="11781" width="10.85546875" style="161" customWidth="1"/>
    <col min="11782" max="11782" width="14.5703125" style="161" customWidth="1"/>
    <col min="11783" max="11783" width="13.78515625" style="161" customWidth="1"/>
    <col min="11784" max="11784" width="13.2109375" style="161" customWidth="1"/>
    <col min="11785" max="11785" width="17.92578125" style="161" customWidth="1"/>
    <col min="11786" max="11786" width="8.28515625" style="161" customWidth="1"/>
    <col min="11787" max="12030" width="9.140625" style="161"/>
    <col min="12031" max="12031" width="4.42578125" style="161" bestFit="1" customWidth="1"/>
    <col min="12032" max="12032" width="11.85546875" style="161" customWidth="1"/>
    <col min="12033" max="12033" width="6.640625" style="161" customWidth="1"/>
    <col min="12034" max="12034" width="15.7109375" style="161" customWidth="1"/>
    <col min="12035" max="12037" width="10.85546875" style="161" customWidth="1"/>
    <col min="12038" max="12038" width="14.5703125" style="161" customWidth="1"/>
    <col min="12039" max="12039" width="13.78515625" style="161" customWidth="1"/>
    <col min="12040" max="12040" width="13.2109375" style="161" customWidth="1"/>
    <col min="12041" max="12041" width="17.92578125" style="161" customWidth="1"/>
    <col min="12042" max="12042" width="8.28515625" style="161" customWidth="1"/>
    <col min="12043" max="12286" width="9.140625" style="161"/>
    <col min="12287" max="12287" width="4.42578125" style="161" bestFit="1" customWidth="1"/>
    <col min="12288" max="12288" width="11.85546875" style="161" customWidth="1"/>
    <col min="12289" max="12289" width="6.640625" style="161" customWidth="1"/>
    <col min="12290" max="12290" width="15.7109375" style="161" customWidth="1"/>
    <col min="12291" max="12293" width="10.85546875" style="161" customWidth="1"/>
    <col min="12294" max="12294" width="14.5703125" style="161" customWidth="1"/>
    <col min="12295" max="12295" width="13.78515625" style="161" customWidth="1"/>
    <col min="12296" max="12296" width="13.2109375" style="161" customWidth="1"/>
    <col min="12297" max="12297" width="17.92578125" style="161" customWidth="1"/>
    <col min="12298" max="12298" width="8.28515625" style="161" customWidth="1"/>
    <col min="12299" max="12542" width="9.140625" style="161"/>
    <col min="12543" max="12543" width="4.42578125" style="161" bestFit="1" customWidth="1"/>
    <col min="12544" max="12544" width="11.85546875" style="161" customWidth="1"/>
    <col min="12545" max="12545" width="6.640625" style="161" customWidth="1"/>
    <col min="12546" max="12546" width="15.7109375" style="161" customWidth="1"/>
    <col min="12547" max="12549" width="10.85546875" style="161" customWidth="1"/>
    <col min="12550" max="12550" width="14.5703125" style="161" customWidth="1"/>
    <col min="12551" max="12551" width="13.78515625" style="161" customWidth="1"/>
    <col min="12552" max="12552" width="13.2109375" style="161" customWidth="1"/>
    <col min="12553" max="12553" width="17.92578125" style="161" customWidth="1"/>
    <col min="12554" max="12554" width="8.28515625" style="161" customWidth="1"/>
    <col min="12555" max="12798" width="9.140625" style="161"/>
    <col min="12799" max="12799" width="4.42578125" style="161" bestFit="1" customWidth="1"/>
    <col min="12800" max="12800" width="11.85546875" style="161" customWidth="1"/>
    <col min="12801" max="12801" width="6.640625" style="161" customWidth="1"/>
    <col min="12802" max="12802" width="15.7109375" style="161" customWidth="1"/>
    <col min="12803" max="12805" width="10.85546875" style="161" customWidth="1"/>
    <col min="12806" max="12806" width="14.5703125" style="161" customWidth="1"/>
    <col min="12807" max="12807" width="13.78515625" style="161" customWidth="1"/>
    <col min="12808" max="12808" width="13.2109375" style="161" customWidth="1"/>
    <col min="12809" max="12809" width="17.92578125" style="161" customWidth="1"/>
    <col min="12810" max="12810" width="8.28515625" style="161" customWidth="1"/>
    <col min="12811" max="13054" width="9.140625" style="161"/>
    <col min="13055" max="13055" width="4.42578125" style="161" bestFit="1" customWidth="1"/>
    <col min="13056" max="13056" width="11.85546875" style="161" customWidth="1"/>
    <col min="13057" max="13057" width="6.640625" style="161" customWidth="1"/>
    <col min="13058" max="13058" width="15.7109375" style="161" customWidth="1"/>
    <col min="13059" max="13061" width="10.85546875" style="161" customWidth="1"/>
    <col min="13062" max="13062" width="14.5703125" style="161" customWidth="1"/>
    <col min="13063" max="13063" width="13.78515625" style="161" customWidth="1"/>
    <col min="13064" max="13064" width="13.2109375" style="161" customWidth="1"/>
    <col min="13065" max="13065" width="17.92578125" style="161" customWidth="1"/>
    <col min="13066" max="13066" width="8.28515625" style="161" customWidth="1"/>
    <col min="13067" max="13310" width="9.140625" style="161"/>
    <col min="13311" max="13311" width="4.42578125" style="161" bestFit="1" customWidth="1"/>
    <col min="13312" max="13312" width="11.85546875" style="161" customWidth="1"/>
    <col min="13313" max="13313" width="6.640625" style="161" customWidth="1"/>
    <col min="13314" max="13314" width="15.7109375" style="161" customWidth="1"/>
    <col min="13315" max="13317" width="10.85546875" style="161" customWidth="1"/>
    <col min="13318" max="13318" width="14.5703125" style="161" customWidth="1"/>
    <col min="13319" max="13319" width="13.78515625" style="161" customWidth="1"/>
    <col min="13320" max="13320" width="13.2109375" style="161" customWidth="1"/>
    <col min="13321" max="13321" width="17.92578125" style="161" customWidth="1"/>
    <col min="13322" max="13322" width="8.28515625" style="161" customWidth="1"/>
    <col min="13323" max="13566" width="9.140625" style="161"/>
    <col min="13567" max="13567" width="4.42578125" style="161" bestFit="1" customWidth="1"/>
    <col min="13568" max="13568" width="11.85546875" style="161" customWidth="1"/>
    <col min="13569" max="13569" width="6.640625" style="161" customWidth="1"/>
    <col min="13570" max="13570" width="15.7109375" style="161" customWidth="1"/>
    <col min="13571" max="13573" width="10.85546875" style="161" customWidth="1"/>
    <col min="13574" max="13574" width="14.5703125" style="161" customWidth="1"/>
    <col min="13575" max="13575" width="13.78515625" style="161" customWidth="1"/>
    <col min="13576" max="13576" width="13.2109375" style="161" customWidth="1"/>
    <col min="13577" max="13577" width="17.92578125" style="161" customWidth="1"/>
    <col min="13578" max="13578" width="8.28515625" style="161" customWidth="1"/>
    <col min="13579" max="13822" width="9.140625" style="161"/>
    <col min="13823" max="13823" width="4.42578125" style="161" bestFit="1" customWidth="1"/>
    <col min="13824" max="13824" width="11.85546875" style="161" customWidth="1"/>
    <col min="13825" max="13825" width="6.640625" style="161" customWidth="1"/>
    <col min="13826" max="13826" width="15.7109375" style="161" customWidth="1"/>
    <col min="13827" max="13829" width="10.85546875" style="161" customWidth="1"/>
    <col min="13830" max="13830" width="14.5703125" style="161" customWidth="1"/>
    <col min="13831" max="13831" width="13.78515625" style="161" customWidth="1"/>
    <col min="13832" max="13832" width="13.2109375" style="161" customWidth="1"/>
    <col min="13833" max="13833" width="17.92578125" style="161" customWidth="1"/>
    <col min="13834" max="13834" width="8.28515625" style="161" customWidth="1"/>
    <col min="13835" max="14078" width="9.140625" style="161"/>
    <col min="14079" max="14079" width="4.42578125" style="161" bestFit="1" customWidth="1"/>
    <col min="14080" max="14080" width="11.85546875" style="161" customWidth="1"/>
    <col min="14081" max="14081" width="6.640625" style="161" customWidth="1"/>
    <col min="14082" max="14082" width="15.7109375" style="161" customWidth="1"/>
    <col min="14083" max="14085" width="10.85546875" style="161" customWidth="1"/>
    <col min="14086" max="14086" width="14.5703125" style="161" customWidth="1"/>
    <col min="14087" max="14087" width="13.78515625" style="161" customWidth="1"/>
    <col min="14088" max="14088" width="13.2109375" style="161" customWidth="1"/>
    <col min="14089" max="14089" width="17.92578125" style="161" customWidth="1"/>
    <col min="14090" max="14090" width="8.28515625" style="161" customWidth="1"/>
    <col min="14091" max="14334" width="9.140625" style="161"/>
    <col min="14335" max="14335" width="4.42578125" style="161" bestFit="1" customWidth="1"/>
    <col min="14336" max="14336" width="11.85546875" style="161" customWidth="1"/>
    <col min="14337" max="14337" width="6.640625" style="161" customWidth="1"/>
    <col min="14338" max="14338" width="15.7109375" style="161" customWidth="1"/>
    <col min="14339" max="14341" width="10.85546875" style="161" customWidth="1"/>
    <col min="14342" max="14342" width="14.5703125" style="161" customWidth="1"/>
    <col min="14343" max="14343" width="13.78515625" style="161" customWidth="1"/>
    <col min="14344" max="14344" width="13.2109375" style="161" customWidth="1"/>
    <col min="14345" max="14345" width="17.92578125" style="161" customWidth="1"/>
    <col min="14346" max="14346" width="8.28515625" style="161" customWidth="1"/>
    <col min="14347" max="14590" width="9.140625" style="161"/>
    <col min="14591" max="14591" width="4.42578125" style="161" bestFit="1" customWidth="1"/>
    <col min="14592" max="14592" width="11.85546875" style="161" customWidth="1"/>
    <col min="14593" max="14593" width="6.640625" style="161" customWidth="1"/>
    <col min="14594" max="14594" width="15.7109375" style="161" customWidth="1"/>
    <col min="14595" max="14597" width="10.85546875" style="161" customWidth="1"/>
    <col min="14598" max="14598" width="14.5703125" style="161" customWidth="1"/>
    <col min="14599" max="14599" width="13.78515625" style="161" customWidth="1"/>
    <col min="14600" max="14600" width="13.2109375" style="161" customWidth="1"/>
    <col min="14601" max="14601" width="17.92578125" style="161" customWidth="1"/>
    <col min="14602" max="14602" width="8.28515625" style="161" customWidth="1"/>
    <col min="14603" max="14846" width="9.140625" style="161"/>
    <col min="14847" max="14847" width="4.42578125" style="161" bestFit="1" customWidth="1"/>
    <col min="14848" max="14848" width="11.85546875" style="161" customWidth="1"/>
    <col min="14849" max="14849" width="6.640625" style="161" customWidth="1"/>
    <col min="14850" max="14850" width="15.7109375" style="161" customWidth="1"/>
    <col min="14851" max="14853" width="10.85546875" style="161" customWidth="1"/>
    <col min="14854" max="14854" width="14.5703125" style="161" customWidth="1"/>
    <col min="14855" max="14855" width="13.78515625" style="161" customWidth="1"/>
    <col min="14856" max="14856" width="13.2109375" style="161" customWidth="1"/>
    <col min="14857" max="14857" width="17.92578125" style="161" customWidth="1"/>
    <col min="14858" max="14858" width="8.28515625" style="161" customWidth="1"/>
    <col min="14859" max="15102" width="9.140625" style="161"/>
    <col min="15103" max="15103" width="4.42578125" style="161" bestFit="1" customWidth="1"/>
    <col min="15104" max="15104" width="11.85546875" style="161" customWidth="1"/>
    <col min="15105" max="15105" width="6.640625" style="161" customWidth="1"/>
    <col min="15106" max="15106" width="15.7109375" style="161" customWidth="1"/>
    <col min="15107" max="15109" width="10.85546875" style="161" customWidth="1"/>
    <col min="15110" max="15110" width="14.5703125" style="161" customWidth="1"/>
    <col min="15111" max="15111" width="13.78515625" style="161" customWidth="1"/>
    <col min="15112" max="15112" width="13.2109375" style="161" customWidth="1"/>
    <col min="15113" max="15113" width="17.92578125" style="161" customWidth="1"/>
    <col min="15114" max="15114" width="8.28515625" style="161" customWidth="1"/>
    <col min="15115" max="15358" width="9.140625" style="161"/>
    <col min="15359" max="15359" width="4.42578125" style="161" bestFit="1" customWidth="1"/>
    <col min="15360" max="15360" width="11.85546875" style="161" customWidth="1"/>
    <col min="15361" max="15361" width="6.640625" style="161" customWidth="1"/>
    <col min="15362" max="15362" width="15.7109375" style="161" customWidth="1"/>
    <col min="15363" max="15365" width="10.85546875" style="161" customWidth="1"/>
    <col min="15366" max="15366" width="14.5703125" style="161" customWidth="1"/>
    <col min="15367" max="15367" width="13.78515625" style="161" customWidth="1"/>
    <col min="15368" max="15368" width="13.2109375" style="161" customWidth="1"/>
    <col min="15369" max="15369" width="17.92578125" style="161" customWidth="1"/>
    <col min="15370" max="15370" width="8.28515625" style="161" customWidth="1"/>
    <col min="15371" max="15614" width="9.140625" style="161"/>
    <col min="15615" max="15615" width="4.42578125" style="161" bestFit="1" customWidth="1"/>
    <col min="15616" max="15616" width="11.85546875" style="161" customWidth="1"/>
    <col min="15617" max="15617" width="6.640625" style="161" customWidth="1"/>
    <col min="15618" max="15618" width="15.7109375" style="161" customWidth="1"/>
    <col min="15619" max="15621" width="10.85546875" style="161" customWidth="1"/>
    <col min="15622" max="15622" width="14.5703125" style="161" customWidth="1"/>
    <col min="15623" max="15623" width="13.78515625" style="161" customWidth="1"/>
    <col min="15624" max="15624" width="13.2109375" style="161" customWidth="1"/>
    <col min="15625" max="15625" width="17.92578125" style="161" customWidth="1"/>
    <col min="15626" max="15626" width="8.28515625" style="161" customWidth="1"/>
    <col min="15627" max="15870" width="9.140625" style="161"/>
    <col min="15871" max="15871" width="4.42578125" style="161" bestFit="1" customWidth="1"/>
    <col min="15872" max="15872" width="11.85546875" style="161" customWidth="1"/>
    <col min="15873" max="15873" width="6.640625" style="161" customWidth="1"/>
    <col min="15874" max="15874" width="15.7109375" style="161" customWidth="1"/>
    <col min="15875" max="15877" width="10.85546875" style="161" customWidth="1"/>
    <col min="15878" max="15878" width="14.5703125" style="161" customWidth="1"/>
    <col min="15879" max="15879" width="13.78515625" style="161" customWidth="1"/>
    <col min="15880" max="15880" width="13.2109375" style="161" customWidth="1"/>
    <col min="15881" max="15881" width="17.92578125" style="161" customWidth="1"/>
    <col min="15882" max="15882" width="8.28515625" style="161" customWidth="1"/>
    <col min="15883" max="16126" width="9.140625" style="161"/>
    <col min="16127" max="16127" width="4.42578125" style="161" bestFit="1" customWidth="1"/>
    <col min="16128" max="16128" width="11.85546875" style="161" customWidth="1"/>
    <col min="16129" max="16129" width="6.640625" style="161" customWidth="1"/>
    <col min="16130" max="16130" width="15.7109375" style="161" customWidth="1"/>
    <col min="16131" max="16133" width="10.85546875" style="161" customWidth="1"/>
    <col min="16134" max="16134" width="14.5703125" style="161" customWidth="1"/>
    <col min="16135" max="16135" width="13.78515625" style="161" customWidth="1"/>
    <col min="16136" max="16136" width="13.2109375" style="161" customWidth="1"/>
    <col min="16137" max="16137" width="17.92578125" style="161" customWidth="1"/>
    <col min="16138" max="16138" width="8.28515625" style="161" customWidth="1"/>
    <col min="16139" max="16384" width="9.140625" style="161"/>
  </cols>
  <sheetData>
    <row r="1" spans="1:10" ht="25.5" customHeight="1" x14ac:dyDescent="0.25">
      <c r="A1" s="158"/>
      <c r="B1" s="159"/>
      <c r="C1" s="159"/>
      <c r="D1" s="159"/>
      <c r="E1" s="159"/>
      <c r="F1" s="160"/>
      <c r="G1" s="502" t="s">
        <v>62</v>
      </c>
      <c r="H1" s="502"/>
    </row>
    <row r="2" spans="1:10" ht="25.5" customHeight="1" x14ac:dyDescent="0.25">
      <c r="A2" s="158"/>
      <c r="B2" s="162"/>
      <c r="C2" s="162"/>
      <c r="D2" s="162"/>
      <c r="E2" s="162"/>
      <c r="F2" s="163"/>
      <c r="G2" s="163"/>
      <c r="H2" s="164"/>
    </row>
    <row r="3" spans="1:10" ht="28.5" customHeight="1" x14ac:dyDescent="0.25">
      <c r="A3" s="503" t="s">
        <v>65</v>
      </c>
      <c r="B3" s="503"/>
      <c r="C3" s="503"/>
      <c r="D3" s="503"/>
      <c r="E3" s="503"/>
      <c r="F3" s="503"/>
      <c r="G3" s="503"/>
      <c r="H3" s="503"/>
    </row>
    <row r="4" spans="1:10" ht="24" customHeight="1" x14ac:dyDescent="0.25">
      <c r="A4" s="504" t="s">
        <v>6</v>
      </c>
      <c r="B4" s="505"/>
      <c r="C4" s="505"/>
      <c r="D4" s="505"/>
      <c r="E4" s="505"/>
      <c r="F4" s="505"/>
      <c r="G4" s="505"/>
      <c r="H4" s="505"/>
    </row>
    <row r="5" spans="1:10" ht="51" customHeight="1" thickBot="1" x14ac:dyDescent="0.3">
      <c r="A5" s="506" t="str">
        <f>B13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B5" s="506"/>
      <c r="C5" s="506"/>
      <c r="D5" s="506"/>
      <c r="E5" s="506"/>
      <c r="F5" s="506"/>
      <c r="G5" s="506"/>
      <c r="H5" s="506"/>
    </row>
    <row r="6" spans="1:10" ht="63.75" thickBot="1" x14ac:dyDescent="0.3">
      <c r="A6" s="165" t="s">
        <v>0</v>
      </c>
      <c r="B6" s="165" t="s">
        <v>7</v>
      </c>
      <c r="C6" s="165" t="s">
        <v>5</v>
      </c>
      <c r="D6" s="165" t="s">
        <v>115</v>
      </c>
      <c r="E6" s="165" t="s">
        <v>116</v>
      </c>
      <c r="F6" s="165" t="s">
        <v>8</v>
      </c>
      <c r="G6" s="165" t="s">
        <v>9</v>
      </c>
      <c r="H6" s="165" t="s">
        <v>10</v>
      </c>
    </row>
    <row r="7" spans="1:10" ht="16.5" customHeight="1" x14ac:dyDescent="0.25">
      <c r="A7" s="166">
        <v>1</v>
      </c>
      <c r="B7" s="167">
        <v>2</v>
      </c>
      <c r="C7" s="167">
        <v>3</v>
      </c>
      <c r="D7" s="167">
        <v>4</v>
      </c>
      <c r="E7" s="167">
        <v>5</v>
      </c>
      <c r="F7" s="167">
        <v>6</v>
      </c>
      <c r="G7" s="167">
        <v>7</v>
      </c>
      <c r="H7" s="168">
        <v>8</v>
      </c>
      <c r="J7" s="169"/>
    </row>
    <row r="8" spans="1:10" ht="24.95" customHeight="1" x14ac:dyDescent="0.25">
      <c r="A8" s="507" t="s">
        <v>11</v>
      </c>
      <c r="B8" s="500"/>
      <c r="C8" s="500"/>
      <c r="D8" s="500"/>
      <c r="E8" s="500"/>
      <c r="F8" s="500"/>
      <c r="G8" s="500"/>
      <c r="H8" s="508"/>
      <c r="J8" s="169"/>
    </row>
    <row r="9" spans="1:10" ht="45" customHeight="1" x14ac:dyDescent="0.25">
      <c r="A9" s="484">
        <v>1</v>
      </c>
      <c r="B9" s="483" t="s">
        <v>117</v>
      </c>
      <c r="C9" s="170" t="s">
        <v>118</v>
      </c>
      <c r="D9" s="83" t="s">
        <v>119</v>
      </c>
      <c r="E9" s="210">
        <v>3</v>
      </c>
      <c r="F9" s="56">
        <f>1037184.53/1000</f>
        <v>1037.18</v>
      </c>
      <c r="G9" s="174" t="s">
        <v>114</v>
      </c>
      <c r="H9" s="85">
        <f>F9/E9</f>
        <v>345.73</v>
      </c>
      <c r="I9" s="175"/>
      <c r="J9" s="176"/>
    </row>
    <row r="10" spans="1:10" ht="45" customHeight="1" x14ac:dyDescent="0.25">
      <c r="A10" s="485"/>
      <c r="B10" s="483"/>
      <c r="C10" s="170" t="s">
        <v>135</v>
      </c>
      <c r="D10" s="83" t="str">
        <f>D9</f>
        <v>ВК</v>
      </c>
      <c r="E10" s="210">
        <v>3</v>
      </c>
      <c r="F10" s="56">
        <f>370120/1000</f>
        <v>370.12</v>
      </c>
      <c r="G10" s="174" t="s">
        <v>136</v>
      </c>
      <c r="H10" s="85">
        <f>F10/E10</f>
        <v>123.37</v>
      </c>
      <c r="I10" s="175"/>
      <c r="J10" s="176"/>
    </row>
    <row r="11" spans="1:10" ht="24.95" customHeight="1" x14ac:dyDescent="0.25">
      <c r="A11" s="499" t="s">
        <v>120</v>
      </c>
      <c r="B11" s="500"/>
      <c r="C11" s="500"/>
      <c r="D11" s="500"/>
      <c r="E11" s="500"/>
      <c r="F11" s="500"/>
      <c r="G11" s="500"/>
      <c r="H11" s="501"/>
      <c r="I11" s="169"/>
      <c r="J11" s="176"/>
    </row>
    <row r="12" spans="1:10" ht="78.75" x14ac:dyDescent="0.25">
      <c r="A12" s="151" t="s">
        <v>0</v>
      </c>
      <c r="B12" s="152" t="s">
        <v>7</v>
      </c>
      <c r="C12" s="151" t="s">
        <v>5</v>
      </c>
      <c r="D12" s="177" t="str">
        <f>D6</f>
        <v>Тип колодца/ камеры</v>
      </c>
      <c r="E12" s="151" t="str">
        <f>E6</f>
        <v>Кол-во, шт.</v>
      </c>
      <c r="F12" s="151" t="s">
        <v>12</v>
      </c>
      <c r="G12" s="151" t="s">
        <v>27</v>
      </c>
      <c r="H12" s="151" t="s">
        <v>28</v>
      </c>
      <c r="I12" s="169"/>
      <c r="J12" s="176"/>
    </row>
    <row r="13" spans="1:10" ht="45" customHeight="1" x14ac:dyDescent="0.25">
      <c r="A13" s="488">
        <v>1</v>
      </c>
      <c r="B13" s="486" t="str">
        <f>'НЦС К-400'!A5</f>
        <v>"Подключение к централизованной системе водоотведения объекта: "ЖК "Митинский лес", корп 3.1-3.6" по адресу: г. Москва, Митино, вблизи с. Рождествено"</v>
      </c>
      <c r="C13" s="170" t="s">
        <v>138</v>
      </c>
      <c r="D13" s="83" t="str">
        <f>D9</f>
        <v>ВК</v>
      </c>
      <c r="E13" s="178">
        <v>0</v>
      </c>
      <c r="F13" s="179">
        <f>H9</f>
        <v>345.73</v>
      </c>
      <c r="G13" s="174" t="str">
        <f>G9</f>
        <v xml:space="preserve"> Апрель 2022</v>
      </c>
      <c r="H13" s="88">
        <f>E13*F13*I13</f>
        <v>0</v>
      </c>
      <c r="I13" s="213">
        <v>1</v>
      </c>
      <c r="J13" s="180"/>
    </row>
    <row r="14" spans="1:10" ht="45" customHeight="1" x14ac:dyDescent="0.25">
      <c r="A14" s="489"/>
      <c r="B14" s="487"/>
      <c r="C14" s="171" t="s">
        <v>137</v>
      </c>
      <c r="D14" s="172" t="str">
        <f>D13</f>
        <v>ВК</v>
      </c>
      <c r="E14" s="211">
        <f>E13</f>
        <v>0</v>
      </c>
      <c r="F14" s="179">
        <f>H10</f>
        <v>123.37</v>
      </c>
      <c r="G14" s="212" t="str">
        <f>G10</f>
        <v xml:space="preserve"> II кв. 2022</v>
      </c>
      <c r="H14" s="88">
        <f>E14*F14</f>
        <v>0</v>
      </c>
      <c r="I14" s="213">
        <v>1</v>
      </c>
      <c r="J14" s="180"/>
    </row>
    <row r="15" spans="1:10" ht="24.95" customHeight="1" x14ac:dyDescent="0.25">
      <c r="A15" s="490" t="s">
        <v>13</v>
      </c>
      <c r="B15" s="491"/>
      <c r="C15" s="29"/>
      <c r="D15" s="172"/>
      <c r="E15" s="181"/>
      <c r="F15" s="182"/>
      <c r="G15" s="173"/>
      <c r="H15" s="183">
        <f>SUM(H13:H14)</f>
        <v>0</v>
      </c>
      <c r="I15" s="184">
        <f>H15*I16</f>
        <v>0</v>
      </c>
    </row>
    <row r="16" spans="1:10" ht="18.75" x14ac:dyDescent="0.25">
      <c r="I16" s="185">
        <v>1.4473</v>
      </c>
    </row>
    <row r="17" spans="1:8" ht="33.75" customHeight="1" x14ac:dyDescent="0.25">
      <c r="A17" s="492" t="s">
        <v>121</v>
      </c>
      <c r="B17" s="492"/>
      <c r="C17" s="492"/>
      <c r="D17" s="492"/>
      <c r="E17" s="492"/>
      <c r="F17" s="492"/>
      <c r="G17" s="492"/>
      <c r="H17" s="492"/>
    </row>
    <row r="19" spans="1:8" ht="59.25" customHeight="1" x14ac:dyDescent="0.25">
      <c r="A19" s="493" t="s">
        <v>87</v>
      </c>
      <c r="B19" s="486" t="s">
        <v>83</v>
      </c>
      <c r="C19" s="495" t="s">
        <v>88</v>
      </c>
      <c r="D19" s="497" t="s">
        <v>89</v>
      </c>
      <c r="E19" s="486" t="s">
        <v>90</v>
      </c>
      <c r="F19" s="486" t="s">
        <v>122</v>
      </c>
      <c r="G19" s="486" t="s">
        <v>91</v>
      </c>
      <c r="H19" s="186"/>
    </row>
    <row r="20" spans="1:8" ht="34.5" customHeight="1" x14ac:dyDescent="0.25">
      <c r="A20" s="494"/>
      <c r="B20" s="487"/>
      <c r="C20" s="496"/>
      <c r="D20" s="498"/>
      <c r="E20" s="487"/>
      <c r="F20" s="487"/>
      <c r="G20" s="487"/>
      <c r="H20" s="186"/>
    </row>
    <row r="21" spans="1:8" hidden="1" x14ac:dyDescent="0.25">
      <c r="A21" s="187">
        <v>1</v>
      </c>
      <c r="B21" s="188" t="s">
        <v>123</v>
      </c>
      <c r="C21" s="189">
        <f>C22+C23</f>
        <v>0</v>
      </c>
      <c r="D21" s="190"/>
      <c r="E21" s="191">
        <f>E22+E23</f>
        <v>0</v>
      </c>
      <c r="F21" s="192"/>
      <c r="G21" s="191">
        <f>G22+G23</f>
        <v>0</v>
      </c>
      <c r="H21" s="186"/>
    </row>
    <row r="22" spans="1:8" hidden="1" x14ac:dyDescent="0.25">
      <c r="A22" s="193"/>
      <c r="B22" s="188" t="s">
        <v>124</v>
      </c>
      <c r="C22" s="194"/>
      <c r="D22" s="195" t="s">
        <v>125</v>
      </c>
      <c r="E22" s="196">
        <f>C22/5.46*5.57</f>
        <v>0</v>
      </c>
      <c r="F22" s="197">
        <v>1</v>
      </c>
      <c r="G22" s="198">
        <f t="shared" ref="G22:G27" si="0">E22*F22</f>
        <v>0</v>
      </c>
      <c r="H22" s="186"/>
    </row>
    <row r="23" spans="1:8" hidden="1" x14ac:dyDescent="0.25">
      <c r="A23" s="193"/>
      <c r="B23" s="188" t="s">
        <v>126</v>
      </c>
      <c r="C23" s="194">
        <f>H11*1000</f>
        <v>0</v>
      </c>
      <c r="D23" s="195" t="s">
        <v>127</v>
      </c>
      <c r="E23" s="196">
        <f>C23/5.091*5.268</f>
        <v>0</v>
      </c>
      <c r="F23" s="197">
        <v>1</v>
      </c>
      <c r="G23" s="198">
        <f t="shared" si="0"/>
        <v>0</v>
      </c>
      <c r="H23" s="199"/>
    </row>
    <row r="24" spans="1:8" hidden="1" x14ac:dyDescent="0.25">
      <c r="A24" s="193">
        <v>2</v>
      </c>
      <c r="B24" s="188" t="s">
        <v>128</v>
      </c>
      <c r="C24" s="194"/>
      <c r="D24" s="200" t="s">
        <v>129</v>
      </c>
      <c r="E24" s="196">
        <f>E23*0.0265</f>
        <v>0</v>
      </c>
      <c r="F24" s="197">
        <v>1</v>
      </c>
      <c r="G24" s="198">
        <f t="shared" si="0"/>
        <v>0</v>
      </c>
      <c r="H24" s="186"/>
    </row>
    <row r="25" spans="1:8" x14ac:dyDescent="0.25">
      <c r="A25" s="193">
        <v>1</v>
      </c>
      <c r="B25" s="201" t="s">
        <v>92</v>
      </c>
      <c r="C25" s="194">
        <f>H13*1000</f>
        <v>0</v>
      </c>
      <c r="D25" s="202">
        <f>1.0349*1.0564*1.038*1.1038*1.0658*1.0861</f>
        <v>1.45</v>
      </c>
      <c r="E25" s="198">
        <f>C25*D25</f>
        <v>0</v>
      </c>
      <c r="F25" s="197">
        <v>1</v>
      </c>
      <c r="G25" s="198">
        <f t="shared" si="0"/>
        <v>0</v>
      </c>
      <c r="H25" s="203"/>
    </row>
    <row r="26" spans="1:8" hidden="1" x14ac:dyDescent="0.25">
      <c r="A26" s="193">
        <v>4</v>
      </c>
      <c r="B26" s="201" t="s">
        <v>130</v>
      </c>
      <c r="C26" s="194">
        <f>H8*1000</f>
        <v>0</v>
      </c>
      <c r="D26" s="202">
        <f>1*1.0025*1.0046*1.0077*1.0057*1.0133</f>
        <v>1.0342</v>
      </c>
      <c r="E26" s="198">
        <f>C26*D26</f>
        <v>0</v>
      </c>
      <c r="F26" s="197">
        <v>1</v>
      </c>
      <c r="G26" s="198">
        <f t="shared" si="0"/>
        <v>0</v>
      </c>
      <c r="H26" s="186"/>
    </row>
    <row r="27" spans="1:8" hidden="1" x14ac:dyDescent="0.25">
      <c r="A27" s="193">
        <v>5</v>
      </c>
      <c r="B27" s="201" t="s">
        <v>131</v>
      </c>
      <c r="C27" s="194"/>
      <c r="D27" s="202"/>
      <c r="E27" s="198">
        <f>C27*D27</f>
        <v>0</v>
      </c>
      <c r="F27" s="197">
        <v>1</v>
      </c>
      <c r="G27" s="198">
        <f t="shared" si="0"/>
        <v>0</v>
      </c>
      <c r="H27" s="186"/>
    </row>
    <row r="28" spans="1:8" x14ac:dyDescent="0.25">
      <c r="A28" s="193"/>
      <c r="B28" s="204" t="s">
        <v>84</v>
      </c>
      <c r="C28" s="205">
        <f>C21+C24+C25+C26+C27</f>
        <v>0</v>
      </c>
      <c r="D28" s="195"/>
      <c r="E28" s="206">
        <f>E25</f>
        <v>0</v>
      </c>
      <c r="F28" s="206"/>
      <c r="G28" s="206">
        <f>G25</f>
        <v>0</v>
      </c>
      <c r="H28" s="207"/>
    </row>
    <row r="29" spans="1:8" x14ac:dyDescent="0.25">
      <c r="A29" s="193"/>
      <c r="B29" s="201" t="s">
        <v>85</v>
      </c>
      <c r="C29" s="194">
        <f>C28*20%</f>
        <v>0</v>
      </c>
      <c r="D29" s="195"/>
      <c r="E29" s="194">
        <f>E28*20/100</f>
        <v>0</v>
      </c>
      <c r="F29" s="198"/>
      <c r="G29" s="198">
        <f>G28*20%</f>
        <v>0</v>
      </c>
      <c r="H29" s="208"/>
    </row>
    <row r="30" spans="1:8" x14ac:dyDescent="0.25">
      <c r="A30" s="193"/>
      <c r="B30" s="204" t="s">
        <v>86</v>
      </c>
      <c r="C30" s="205">
        <f>C28+C29</f>
        <v>0</v>
      </c>
      <c r="D30" s="195"/>
      <c r="E30" s="205">
        <f>E28+E29</f>
        <v>0</v>
      </c>
      <c r="F30" s="206"/>
      <c r="G30" s="206">
        <f>G28+G29</f>
        <v>0</v>
      </c>
      <c r="H30" s="186"/>
    </row>
    <row r="31" spans="1:8" x14ac:dyDescent="0.25">
      <c r="A31" s="186"/>
      <c r="B31" s="186"/>
      <c r="C31" s="186"/>
      <c r="D31" s="186"/>
      <c r="E31" s="186"/>
      <c r="F31" s="186"/>
      <c r="G31" s="186"/>
      <c r="H31" s="186"/>
    </row>
    <row r="32" spans="1:8" x14ac:dyDescent="0.25">
      <c r="A32" s="186"/>
      <c r="B32" s="186"/>
      <c r="C32" s="186"/>
      <c r="D32" s="186"/>
      <c r="E32" s="186"/>
      <c r="F32" s="186"/>
      <c r="G32" s="186"/>
      <c r="H32" s="186"/>
    </row>
    <row r="33" spans="1:8" hidden="1" x14ac:dyDescent="0.25">
      <c r="A33" s="186" t="s">
        <v>132</v>
      </c>
      <c r="B33" s="186"/>
      <c r="C33" s="186" t="str">
        <f>D23</f>
        <v>:5,091*5,268</v>
      </c>
      <c r="D33" s="186"/>
      <c r="E33" s="186"/>
      <c r="F33" s="186"/>
      <c r="G33" s="203"/>
      <c r="H33" s="186"/>
    </row>
    <row r="34" spans="1:8" hidden="1" x14ac:dyDescent="0.25">
      <c r="A34" s="186" t="s">
        <v>133</v>
      </c>
      <c r="B34" s="186"/>
      <c r="C34" s="186" t="str">
        <f>D22</f>
        <v>:5,46*5,57</v>
      </c>
      <c r="D34" s="186"/>
      <c r="E34" s="186" t="s">
        <v>17</v>
      </c>
      <c r="F34" s="186"/>
      <c r="G34" s="186"/>
      <c r="H34" s="186"/>
    </row>
    <row r="35" spans="1:8" x14ac:dyDescent="0.25">
      <c r="A35" s="480" t="s">
        <v>134</v>
      </c>
      <c r="B35" s="480"/>
      <c r="C35" s="480"/>
      <c r="D35" s="480"/>
      <c r="E35" s="480"/>
      <c r="F35" s="480"/>
      <c r="G35" s="480"/>
      <c r="H35" s="480"/>
    </row>
    <row r="36" spans="1:8" x14ac:dyDescent="0.25">
      <c r="A36" s="186"/>
      <c r="B36" s="186"/>
      <c r="C36" s="186"/>
      <c r="D36" s="186"/>
      <c r="E36" s="186"/>
      <c r="F36" s="186"/>
      <c r="G36" s="186"/>
      <c r="H36" s="186"/>
    </row>
    <row r="37" spans="1:8" x14ac:dyDescent="0.25">
      <c r="A37" s="481" t="s">
        <v>93</v>
      </c>
      <c r="B37" s="482"/>
      <c r="C37" s="482"/>
      <c r="D37" s="482"/>
      <c r="E37" s="482"/>
      <c r="F37" s="186"/>
      <c r="G37" s="186" t="s">
        <v>14</v>
      </c>
      <c r="H37" s="186"/>
    </row>
  </sheetData>
  <mergeCells count="21">
    <mergeCell ref="G1:H1"/>
    <mergeCell ref="A3:H3"/>
    <mergeCell ref="A4:H4"/>
    <mergeCell ref="A5:H5"/>
    <mergeCell ref="A8:H8"/>
    <mergeCell ref="A35:H35"/>
    <mergeCell ref="A37:E37"/>
    <mergeCell ref="B9:B10"/>
    <mergeCell ref="A9:A10"/>
    <mergeCell ref="B13:B14"/>
    <mergeCell ref="A13:A14"/>
    <mergeCell ref="A15:B15"/>
    <mergeCell ref="A17:H17"/>
    <mergeCell ref="A19:A20"/>
    <mergeCell ref="B19:B20"/>
    <mergeCell ref="C19:C20"/>
    <mergeCell ref="D19:D20"/>
    <mergeCell ref="E19:E20"/>
    <mergeCell ref="F19:F20"/>
    <mergeCell ref="G19:G20"/>
    <mergeCell ref="A11:H11"/>
  </mergeCells>
  <pageMargins left="0.7" right="0.7" top="0.75" bottom="0.75" header="0.3" footer="0.3"/>
  <pageSetup paperSize="9" scale="46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12</vt:i4>
      </vt:variant>
    </vt:vector>
  </HeadingPairs>
  <TitlesOfParts>
    <vt:vector size="34" baseType="lpstr">
      <vt:lpstr>ИТОГО </vt:lpstr>
      <vt:lpstr>НЦС К-500</vt:lpstr>
      <vt:lpstr>Труба Д500</vt:lpstr>
      <vt:lpstr>НЦС К-400</vt:lpstr>
      <vt:lpstr>НЦС К-200</vt:lpstr>
      <vt:lpstr>Труба Д400</vt:lpstr>
      <vt:lpstr>НЦС К-300</vt:lpstr>
      <vt:lpstr>Благоустройство</vt:lpstr>
      <vt:lpstr>Колодцы</vt:lpstr>
      <vt:lpstr>УВВ</vt:lpstr>
      <vt:lpstr>СТУ</vt:lpstr>
      <vt:lpstr>Байпас</vt:lpstr>
      <vt:lpstr>Лист2</vt:lpstr>
      <vt:lpstr>Лист3</vt:lpstr>
      <vt:lpstr>Лист4</vt:lpstr>
      <vt:lpstr>Лист5</vt:lpstr>
      <vt:lpstr>Лист6</vt:lpstr>
      <vt:lpstr>Лист7</vt:lpstr>
      <vt:lpstr>Лист8</vt:lpstr>
      <vt:lpstr>Лист9</vt:lpstr>
      <vt:lpstr>Лист10</vt:lpstr>
      <vt:lpstr>Лист11</vt:lpstr>
      <vt:lpstr>Байпас!Область_печати</vt:lpstr>
      <vt:lpstr>Благоустройство!Область_печати</vt:lpstr>
      <vt:lpstr>'ИТОГО '!Область_печати</vt:lpstr>
      <vt:lpstr>Колодцы!Область_печати</vt:lpstr>
      <vt:lpstr>'НЦС К-200'!Область_печати</vt:lpstr>
      <vt:lpstr>'НЦС К-300'!Область_печати</vt:lpstr>
      <vt:lpstr>'НЦС К-400'!Область_печати</vt:lpstr>
      <vt:lpstr>'НЦС К-500'!Область_печати</vt:lpstr>
      <vt:lpstr>СТУ!Область_печати</vt:lpstr>
      <vt:lpstr>'Труба Д400'!Область_печати</vt:lpstr>
      <vt:lpstr>'Труба Д500'!Область_печати</vt:lpstr>
      <vt:lpstr>УВВ!Область_печати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Троицкая Лола Шавкатовна</dc:creator>
  <cp:lastModifiedBy>Мартынова Яна Викторовна</cp:lastModifiedBy>
  <cp:lastPrinted>2025-07-07T10:38:06Z</cp:lastPrinted>
  <dcterms:created xsi:type="dcterms:W3CDTF">2019-04-05T10:43:13Z</dcterms:created>
  <dcterms:modified xsi:type="dcterms:W3CDTF">2025-08-04T06:34:19Z</dcterms:modified>
</cp:coreProperties>
</file>