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OLD_SYS_09-02-2021\Users\User\Desktop\makeev\КЭФ\Госзакупки\Закупки\1 2021 Выполнение общестроительных работ\Конкурс Усть-Илимск\"/>
    </mc:Choice>
  </mc:AlternateContent>
  <xr:revisionPtr revIDLastSave="0" documentId="13_ncr:1_{9F351AFF-490F-456D-9A56-108D730C49F3}" xr6:coauthVersionLast="45" xr6:coauthVersionMax="45" xr10:uidLastSave="{00000000-0000-0000-0000-000000000000}"/>
  <bookViews>
    <workbookView xWindow="750" yWindow="0" windowWidth="15660" windowHeight="15570" xr2:uid="{00000000-000D-0000-FFFF-FFFF00000000}"/>
  </bookViews>
  <sheets>
    <sheet name="Сводный сметный расчет" sheetId="2" r:id="rId1"/>
  </sheets>
  <definedNames>
    <definedName name="_xlnm.Print_Titles" localSheetId="0">'Сводный сметный расчет'!$22:$22</definedName>
    <definedName name="ппп" localSheetId="0">'Сводный сметный расчет'!$22:$22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8" i="2" l="1"/>
  <c r="F32" i="2" s="1"/>
  <c r="F36" i="2" s="1"/>
  <c r="F40" i="2" s="1"/>
  <c r="F42" i="2" s="1"/>
  <c r="F43" i="2" s="1"/>
  <c r="F44" i="2" s="1"/>
  <c r="F46" i="2" s="1"/>
  <c r="H26" i="2"/>
  <c r="G28" i="2"/>
  <c r="G32" i="2" s="1"/>
  <c r="G36" i="2" s="1"/>
  <c r="G40" i="2" s="1"/>
  <c r="G42" i="2" s="1"/>
  <c r="G43" i="2" s="1"/>
  <c r="G44" i="2" s="1"/>
  <c r="G46" i="2" s="1"/>
  <c r="E28" i="2"/>
  <c r="E32" i="2" s="1"/>
  <c r="H27" i="2"/>
  <c r="H25" i="2"/>
  <c r="H24" i="2"/>
  <c r="D28" i="2" l="1"/>
  <c r="H28" i="2" s="1"/>
  <c r="H32" i="2" s="1"/>
  <c r="G47" i="2"/>
  <c r="G48" i="2"/>
  <c r="F47" i="2"/>
  <c r="F48" i="2"/>
  <c r="E34" i="2"/>
  <c r="E35" i="2" s="1"/>
  <c r="E36" i="2" s="1"/>
  <c r="D32" i="2" l="1"/>
  <c r="D34" i="2" s="1"/>
  <c r="E38" i="2"/>
  <c r="E39" i="2" s="1"/>
  <c r="E40" i="2" s="1"/>
  <c r="E42" i="2" s="1"/>
  <c r="E43" i="2" s="1"/>
  <c r="E44" i="2" s="1"/>
  <c r="E46" i="2" s="1"/>
  <c r="E47" i="2" l="1"/>
  <c r="E48" i="2"/>
  <c r="D35" i="2"/>
  <c r="H34" i="2"/>
  <c r="H35" i="2" l="1"/>
  <c r="D36" i="2"/>
  <c r="D38" i="2" l="1"/>
  <c r="H36" i="2"/>
  <c r="D39" i="2" l="1"/>
  <c r="D40" i="2" s="1"/>
  <c r="H38" i="2"/>
  <c r="H39" i="2" s="1"/>
  <c r="H40" i="2" l="1"/>
  <c r="D42" i="2"/>
  <c r="H42" i="2" l="1"/>
  <c r="H43" i="2" s="1"/>
  <c r="D43" i="2"/>
  <c r="D44" i="2" s="1"/>
  <c r="D46" i="2" s="1"/>
  <c r="H44" i="2" l="1"/>
  <c r="H46" i="2" s="1"/>
  <c r="H48" i="2" s="1"/>
  <c r="D47" i="2"/>
  <c r="D48" i="2"/>
  <c r="H47" i="2" l="1"/>
</calcChain>
</file>

<file path=xl/sharedStrings.xml><?xml version="1.0" encoding="utf-8"?>
<sst xmlns="http://schemas.openxmlformats.org/spreadsheetml/2006/main" count="56" uniqueCount="56">
  <si>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</si>
  <si>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</si>
  <si>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</si>
  <si>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</si>
  <si>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</si>
  <si>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</si>
  <si>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</si>
  <si>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</si>
  <si>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</si>
  <si>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</si>
  <si>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</si>
  <si>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</si>
  <si>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</si>
  <si>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тыс. руб.</t>
  </si>
  <si>
    <t>Сметная стоимость, тыс. руб.</t>
  </si>
  <si>
    <t>Общая сметная стоимость, тыс. руб.</t>
  </si>
  <si>
    <t>Глава 2. Основные объекты</t>
  </si>
  <si>
    <t>ЛС02-01</t>
  </si>
  <si>
    <t>Общестроительные работы</t>
  </si>
  <si>
    <t>ЛС02-02</t>
  </si>
  <si>
    <t>Система водоснабжения и канализации</t>
  </si>
  <si>
    <t>ЛС02-03</t>
  </si>
  <si>
    <t>ЛС02-04</t>
  </si>
  <si>
    <t>Автоматическая пожарная сигнализация</t>
  </si>
  <si>
    <t>Система вденаблюдения</t>
  </si>
  <si>
    <t>Итого по Главе 2. "Основные объекты"</t>
  </si>
  <si>
    <t>Глава 5. Благоустройство и озеленение территории</t>
  </si>
  <si>
    <t>ЛС05-01</t>
  </si>
  <si>
    <t>Благоустройство территории</t>
  </si>
  <si>
    <t>Итого по Главе 5. "Благоустройство и озеленение территории"</t>
  </si>
  <si>
    <t>Итого по Главам 1-5</t>
  </si>
  <si>
    <t>Глава 6. Временные здания и сооружения</t>
  </si>
  <si>
    <t>ГСНр-81-05-01-2001 п.1.2</t>
  </si>
  <si>
    <t>Временные здания и сооружения, общественные здания - 1,2%</t>
  </si>
  <si>
    <t>Итого по Главе 6. "Временные здания и сооружения"</t>
  </si>
  <si>
    <t>Итого по Главам 1-6</t>
  </si>
  <si>
    <t>Глава 7. Прочие работы и затраты</t>
  </si>
  <si>
    <t>ГСНр-81-05-02-2001 п.1.4</t>
  </si>
  <si>
    <t>Производство работ в зимнее время, общественные здания (школы, детские сады, больницы, бани, прачечные и другие здания коммунального и социально-культурного назначения) - 3,76%</t>
  </si>
  <si>
    <t>Итого по Главе 7. "Прочие работы и затраты"</t>
  </si>
  <si>
    <t>Итого по Главам 1-7</t>
  </si>
  <si>
    <t>Непредвиденные затраты</t>
  </si>
  <si>
    <t>МДС 81-35.2004 п.4.96</t>
  </si>
  <si>
    <t>Непредвиденные затраты для объектов социальной сферы - 2%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</si>
  <si>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</si>
  <si>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</si>
  <si>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</si>
  <si>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3 августа 2018 г.</t>
  </si>
  <si>
    <t>НДС - 20%</t>
  </si>
  <si>
    <t>Итого "Налоги и обязательные платежи"</t>
  </si>
  <si>
    <t>Итого по сводному расчету</t>
  </si>
  <si>
    <t>Сводный сметный расчет в сумме: 15 442,328 тыс. руб.</t>
  </si>
  <si>
    <t>"Утвержден" «    »________________2021 г.</t>
  </si>
  <si>
    <t>«    »________________2021 г.</t>
  </si>
  <si>
    <t>Администрация муниципального образования «Усть-Илимский район»</t>
  </si>
  <si>
    <t>Выполнение общестроительных и монтажных работ в здании, расположенном по адресу: р.п. Железнодорожный, ул. Строительная, д.11-б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</si>
</sst>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2" xfId="0" applyNumberFormat="1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top"/>
    </xf>
    <xf numFmtId="49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" fillId="0" borderId="0" xfId="0" applyFont="1" applyFill="1"/>
    <xf numFmtId="49" fontId="1" fillId="0" borderId="4" xfId="0" applyNumberFormat="1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0" xfId="0" applyNumberFormat="1" applyFont="1" applyFill="1"/>
    <xf numFmtId="2" fontId="1" fillId="0" borderId="0" xfId="0" applyNumberFormat="1" applyFont="1" applyFill="1"/>
    <xf numFmtId="1" fontId="1" fillId="0" borderId="2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M51"/>
  <sheetViews>
    <sheetView showGridLines="0" tabSelected="1" workbookViewId="0">
      <selection activeCell="I13" sqref="I13"/>
    </sheetView>
  </sheetViews>
  <sheetFormatPr defaultColWidth="9.140625" defaultRowHeight="12.75" x14ac:dyDescent="0.2"/>
  <cols>
    <col min="1" max="1" width="6.5703125" style="3" customWidth="1"/>
    <col min="2" max="2" width="19.28515625" style="4" customWidth="1"/>
    <col min="3" max="3" width="51.28515625" style="4" customWidth="1"/>
    <col min="4" max="4" width="13.140625" style="14" customWidth="1"/>
    <col min="5" max="5" width="13" style="14" customWidth="1"/>
    <col min="6" max="6" width="13.42578125" style="14" customWidth="1"/>
    <col min="7" max="7" width="12.5703125" style="14" customWidth="1"/>
    <col min="8" max="8" width="13.85546875" style="14" customWidth="1"/>
    <col min="9" max="12" width="9.140625" style="7"/>
    <col min="13" max="13" width="9.42578125" style="7" bestFit="1" customWidth="1"/>
    <col min="14" max="16384" width="9.140625" style="7"/>
  </cols>
  <sheetData>
    <row r="1" spans="2:8" x14ac:dyDescent="0.2">
      <c r="D1" s="5"/>
      <c r="E1" s="5"/>
      <c r="F1" s="5"/>
      <c r="G1" s="5"/>
      <c r="H1" s="6" t="s">
        <v>5</v>
      </c>
    </row>
    <row r="2" spans="2:8" x14ac:dyDescent="0.2">
      <c r="B2" s="4" t="s">
        <v>7</v>
      </c>
      <c r="C2" s="29" t="s">
        <v>54</v>
      </c>
      <c r="D2" s="30"/>
      <c r="E2" s="30"/>
      <c r="F2" s="30"/>
      <c r="G2" s="30"/>
      <c r="H2" s="5"/>
    </row>
    <row r="3" spans="2:8" x14ac:dyDescent="0.2">
      <c r="C3" s="8"/>
      <c r="D3" s="9" t="s">
        <v>8</v>
      </c>
      <c r="E3" s="10"/>
      <c r="F3" s="11"/>
      <c r="G3" s="11"/>
      <c r="H3" s="5"/>
    </row>
    <row r="4" spans="2:8" x14ac:dyDescent="0.2">
      <c r="B4" s="4" t="s">
        <v>52</v>
      </c>
      <c r="C4" s="12"/>
      <c r="D4" s="5"/>
      <c r="E4" s="13"/>
      <c r="F4" s="5"/>
      <c r="G4" s="5"/>
      <c r="H4" s="5"/>
    </row>
    <row r="5" spans="2:8" x14ac:dyDescent="0.2">
      <c r="D5" s="5"/>
      <c r="E5" s="13"/>
      <c r="F5" s="5"/>
      <c r="G5" s="5"/>
      <c r="H5" s="5"/>
    </row>
    <row r="6" spans="2:8" x14ac:dyDescent="0.2">
      <c r="B6" s="4" t="s">
        <v>51</v>
      </c>
      <c r="D6" s="5"/>
      <c r="E6" s="13"/>
      <c r="F6" s="5"/>
      <c r="G6" s="5"/>
      <c r="H6" s="5"/>
    </row>
    <row r="7" spans="2:8" x14ac:dyDescent="0.2">
      <c r="B7" s="4" t="s">
        <v>13</v>
      </c>
      <c r="D7" s="5"/>
      <c r="E7" s="5"/>
      <c r="F7" s="5"/>
      <c r="G7" s="5"/>
      <c r="H7" s="5"/>
    </row>
    <row r="8" spans="2:8" x14ac:dyDescent="0.2">
      <c r="C8" s="31"/>
      <c r="D8" s="32"/>
      <c r="E8" s="32"/>
      <c r="F8" s="32"/>
      <c r="G8" s="32"/>
      <c r="H8" s="5"/>
    </row>
    <row r="9" spans="2:8" x14ac:dyDescent="0.2">
      <c r="D9" s="13" t="s">
        <v>9</v>
      </c>
      <c r="F9" s="5"/>
      <c r="G9" s="5"/>
      <c r="H9" s="5"/>
    </row>
    <row r="10" spans="2:8" x14ac:dyDescent="0.2">
      <c r="D10" s="5"/>
      <c r="E10" s="13"/>
      <c r="F10" s="5"/>
      <c r="G10" s="5"/>
      <c r="H10" s="5"/>
    </row>
    <row r="11" spans="2:8" x14ac:dyDescent="0.2">
      <c r="B11" s="4" t="s">
        <v>53</v>
      </c>
      <c r="H11" s="5"/>
    </row>
    <row r="12" spans="2:8" x14ac:dyDescent="0.2">
      <c r="G12" s="5"/>
      <c r="H12" s="5"/>
    </row>
    <row r="13" spans="2:8" x14ac:dyDescent="0.2">
      <c r="D13" s="15" t="s">
        <v>6</v>
      </c>
      <c r="F13" s="5"/>
      <c r="G13" s="5"/>
      <c r="H13" s="5"/>
    </row>
    <row r="14" spans="2:8" x14ac:dyDescent="0.2">
      <c r="D14" s="16"/>
      <c r="F14" s="5"/>
      <c r="G14" s="5"/>
      <c r="H14" s="5"/>
    </row>
    <row r="15" spans="2:8" ht="17.25" customHeight="1" x14ac:dyDescent="0.2">
      <c r="B15" s="40" t="s">
        <v>55</v>
      </c>
      <c r="C15" s="40"/>
      <c r="D15" s="40"/>
      <c r="E15" s="40"/>
      <c r="F15" s="40"/>
      <c r="G15" s="40"/>
      <c r="H15" s="40"/>
    </row>
    <row r="16" spans="2:8" x14ac:dyDescent="0.2">
      <c r="D16" s="17" t="s">
        <v>0</v>
      </c>
      <c r="F16" s="5"/>
      <c r="G16" s="5"/>
      <c r="H16" s="5"/>
    </row>
    <row r="17" spans="1:8" x14ac:dyDescent="0.2">
      <c r="H17" s="5"/>
    </row>
    <row r="18" spans="1:8" ht="12.75" customHeight="1" x14ac:dyDescent="0.2">
      <c r="A18" s="37" t="s">
        <v>1</v>
      </c>
      <c r="B18" s="38" t="s">
        <v>10</v>
      </c>
      <c r="C18" s="38" t="s">
        <v>11</v>
      </c>
      <c r="D18" s="39" t="s">
        <v>14</v>
      </c>
      <c r="E18" s="39"/>
      <c r="F18" s="39"/>
      <c r="G18" s="39"/>
      <c r="H18" s="37" t="s">
        <v>15</v>
      </c>
    </row>
    <row r="19" spans="1:8" x14ac:dyDescent="0.2">
      <c r="A19" s="37"/>
      <c r="B19" s="38"/>
      <c r="C19" s="38"/>
      <c r="D19" s="37" t="s">
        <v>12</v>
      </c>
      <c r="E19" s="37" t="s">
        <v>2</v>
      </c>
      <c r="F19" s="37" t="s">
        <v>3</v>
      </c>
      <c r="G19" s="37" t="s">
        <v>4</v>
      </c>
      <c r="H19" s="37"/>
    </row>
    <row r="20" spans="1:8" x14ac:dyDescent="0.2">
      <c r="A20" s="37"/>
      <c r="B20" s="38"/>
      <c r="C20" s="38"/>
      <c r="D20" s="37"/>
      <c r="E20" s="37"/>
      <c r="F20" s="37"/>
      <c r="G20" s="37"/>
      <c r="H20" s="37"/>
    </row>
    <row r="21" spans="1:8" x14ac:dyDescent="0.2">
      <c r="A21" s="37"/>
      <c r="B21" s="38"/>
      <c r="C21" s="38"/>
      <c r="D21" s="37"/>
      <c r="E21" s="37"/>
      <c r="F21" s="37"/>
      <c r="G21" s="37"/>
      <c r="H21" s="37"/>
    </row>
    <row r="22" spans="1:8" x14ac:dyDescent="0.2">
      <c r="A22" s="18">
        <v>1</v>
      </c>
      <c r="B22" s="19">
        <v>2</v>
      </c>
      <c r="C22" s="19">
        <v>3</v>
      </c>
      <c r="D22" s="18">
        <v>4</v>
      </c>
      <c r="E22" s="18">
        <v>5</v>
      </c>
      <c r="F22" s="18">
        <v>6</v>
      </c>
      <c r="G22" s="18">
        <v>7</v>
      </c>
      <c r="H22" s="18">
        <v>8</v>
      </c>
    </row>
    <row r="23" spans="1:8" x14ac:dyDescent="0.2">
      <c r="A23" s="33" t="s">
        <v>16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20">
        <v>1</v>
      </c>
      <c r="B24" s="1" t="s">
        <v>17</v>
      </c>
      <c r="C24" s="1" t="s">
        <v>18</v>
      </c>
      <c r="D24" s="2">
        <v>11182.789000000001</v>
      </c>
      <c r="E24" s="21"/>
      <c r="F24" s="21"/>
      <c r="G24" s="21"/>
      <c r="H24" s="2">
        <f>D24</f>
        <v>11182.789000000001</v>
      </c>
    </row>
    <row r="25" spans="1:8" x14ac:dyDescent="0.2">
      <c r="A25" s="20">
        <v>2</v>
      </c>
      <c r="B25" s="1" t="s">
        <v>19</v>
      </c>
      <c r="C25" s="1" t="s">
        <v>20</v>
      </c>
      <c r="D25" s="2">
        <v>310.58800000000002</v>
      </c>
      <c r="E25" s="2">
        <v>11.304</v>
      </c>
      <c r="F25" s="21"/>
      <c r="G25" s="21"/>
      <c r="H25" s="2">
        <f>D25+E25</f>
        <v>321.892</v>
      </c>
    </row>
    <row r="26" spans="1:8" x14ac:dyDescent="0.2">
      <c r="A26" s="20">
        <v>3</v>
      </c>
      <c r="B26" s="1" t="s">
        <v>21</v>
      </c>
      <c r="C26" s="1" t="s">
        <v>23</v>
      </c>
      <c r="D26" s="2">
        <v>6.8040000000000003</v>
      </c>
      <c r="E26" s="2">
        <v>144.94800000000001</v>
      </c>
      <c r="F26" s="2">
        <v>52.890999999999998</v>
      </c>
      <c r="G26" s="2">
        <v>122.76</v>
      </c>
      <c r="H26" s="2">
        <f>D26+E26+F26+G26</f>
        <v>327.40300000000002</v>
      </c>
    </row>
    <row r="27" spans="1:8" x14ac:dyDescent="0.2">
      <c r="A27" s="20">
        <v>4</v>
      </c>
      <c r="B27" s="1" t="s">
        <v>22</v>
      </c>
      <c r="C27" s="1" t="s">
        <v>24</v>
      </c>
      <c r="D27" s="2">
        <v>3.0680000000000001</v>
      </c>
      <c r="E27" s="2">
        <v>188.14</v>
      </c>
      <c r="F27" s="21"/>
      <c r="G27" s="21"/>
      <c r="H27" s="2">
        <f>D27+E27</f>
        <v>191.208</v>
      </c>
    </row>
    <row r="28" spans="1:8" x14ac:dyDescent="0.2">
      <c r="A28" s="22"/>
      <c r="B28" s="35" t="s">
        <v>25</v>
      </c>
      <c r="C28" s="36"/>
      <c r="D28" s="2">
        <f>SUM(D24:D27)</f>
        <v>11503.249</v>
      </c>
      <c r="E28" s="2">
        <f>SUM(E25:E27)</f>
        <v>344.392</v>
      </c>
      <c r="F28" s="2">
        <f>F26</f>
        <v>52.890999999999998</v>
      </c>
      <c r="G28" s="2">
        <f>G26</f>
        <v>122.76</v>
      </c>
      <c r="H28" s="2">
        <f>D28+E28+F28+G28</f>
        <v>12023.291999999999</v>
      </c>
    </row>
    <row r="29" spans="1:8" x14ac:dyDescent="0.2">
      <c r="A29" s="41" t="s">
        <v>26</v>
      </c>
      <c r="B29" s="42"/>
      <c r="C29" s="42"/>
      <c r="D29" s="42"/>
      <c r="E29" s="42"/>
      <c r="F29" s="42"/>
      <c r="G29" s="42"/>
      <c r="H29" s="42"/>
    </row>
    <row r="30" spans="1:8" x14ac:dyDescent="0.2">
      <c r="A30" s="20">
        <v>5</v>
      </c>
      <c r="B30" s="1" t="s">
        <v>27</v>
      </c>
      <c r="C30" s="1" t="s">
        <v>28</v>
      </c>
      <c r="D30" s="2"/>
      <c r="E30" s="2"/>
      <c r="F30" s="21"/>
      <c r="G30" s="21"/>
      <c r="H30" s="2"/>
    </row>
    <row r="31" spans="1:8" ht="33.75" customHeight="1" x14ac:dyDescent="0.2">
      <c r="A31" s="22"/>
      <c r="B31" s="35" t="s">
        <v>29</v>
      </c>
      <c r="C31" s="36"/>
      <c r="D31" s="2"/>
      <c r="E31" s="2"/>
      <c r="F31" s="21"/>
      <c r="G31" s="21"/>
      <c r="H31" s="2"/>
    </row>
    <row r="32" spans="1:8" x14ac:dyDescent="0.2">
      <c r="A32" s="22"/>
      <c r="B32" s="35" t="s">
        <v>30</v>
      </c>
      <c r="C32" s="36"/>
      <c r="D32" s="2">
        <f>D28</f>
        <v>11503.249</v>
      </c>
      <c r="E32" s="2">
        <f>E28</f>
        <v>344.392</v>
      </c>
      <c r="F32" s="2">
        <f>F28</f>
        <v>52.890999999999998</v>
      </c>
      <c r="G32" s="2">
        <f>G28</f>
        <v>122.76</v>
      </c>
      <c r="H32" s="2">
        <f>H28</f>
        <v>12023.291999999999</v>
      </c>
    </row>
    <row r="33" spans="1:13" x14ac:dyDescent="0.2">
      <c r="A33" s="41" t="s">
        <v>31</v>
      </c>
      <c r="B33" s="42"/>
      <c r="C33" s="42"/>
      <c r="D33" s="42"/>
      <c r="E33" s="42"/>
      <c r="F33" s="42"/>
      <c r="G33" s="42"/>
      <c r="H33" s="42"/>
      <c r="M33" s="23"/>
    </row>
    <row r="34" spans="1:13" ht="25.5" x14ac:dyDescent="0.2">
      <c r="A34" s="20">
        <v>6</v>
      </c>
      <c r="B34" s="1" t="s">
        <v>32</v>
      </c>
      <c r="C34" s="1" t="s">
        <v>33</v>
      </c>
      <c r="D34" s="2">
        <f>D32*0.012</f>
        <v>138.03898799999999</v>
      </c>
      <c r="E34" s="2">
        <f>E32*0.012</f>
        <v>4.1327040000000004</v>
      </c>
      <c r="F34" s="21"/>
      <c r="G34" s="21"/>
      <c r="H34" s="2">
        <f>D34+E34</f>
        <v>142.17169199999998</v>
      </c>
    </row>
    <row r="35" spans="1:13" ht="33.75" customHeight="1" x14ac:dyDescent="0.2">
      <c r="A35" s="22"/>
      <c r="B35" s="35" t="s">
        <v>34</v>
      </c>
      <c r="C35" s="36"/>
      <c r="D35" s="2">
        <f>D34</f>
        <v>138.03898799999999</v>
      </c>
      <c r="E35" s="2">
        <f>E34</f>
        <v>4.1327040000000004</v>
      </c>
      <c r="F35" s="21"/>
      <c r="G35" s="21"/>
      <c r="H35" s="2">
        <f>D35+E35</f>
        <v>142.17169199999998</v>
      </c>
    </row>
    <row r="36" spans="1:13" x14ac:dyDescent="0.2">
      <c r="A36" s="22"/>
      <c r="B36" s="35" t="s">
        <v>35</v>
      </c>
      <c r="C36" s="36"/>
      <c r="D36" s="2">
        <f>D32+D35</f>
        <v>11641.287988</v>
      </c>
      <c r="E36" s="2">
        <f>E32+E35</f>
        <v>348.52470399999999</v>
      </c>
      <c r="F36" s="2">
        <f>F32</f>
        <v>52.890999999999998</v>
      </c>
      <c r="G36" s="2">
        <f>G32</f>
        <v>122.76</v>
      </c>
      <c r="H36" s="2">
        <f>D36+E36+F36+G36</f>
        <v>12165.463691999999</v>
      </c>
    </row>
    <row r="37" spans="1:13" x14ac:dyDescent="0.2">
      <c r="A37" s="41" t="s">
        <v>36</v>
      </c>
      <c r="B37" s="42"/>
      <c r="C37" s="42"/>
      <c r="D37" s="42"/>
      <c r="E37" s="42"/>
      <c r="F37" s="42"/>
      <c r="G37" s="42"/>
      <c r="H37" s="42"/>
    </row>
    <row r="38" spans="1:13" ht="51" x14ac:dyDescent="0.2">
      <c r="A38" s="20">
        <v>7</v>
      </c>
      <c r="B38" s="1" t="s">
        <v>37</v>
      </c>
      <c r="C38" s="1" t="s">
        <v>38</v>
      </c>
      <c r="D38" s="2">
        <f>D36*0.0376</f>
        <v>437.71242834880002</v>
      </c>
      <c r="E38" s="2">
        <f>E36*0.0376</f>
        <v>13.104528870399999</v>
      </c>
      <c r="F38" s="21"/>
      <c r="G38" s="21"/>
      <c r="H38" s="2">
        <f>D38+E38</f>
        <v>450.81695721919999</v>
      </c>
    </row>
    <row r="39" spans="1:13" ht="33.950000000000003" customHeight="1" x14ac:dyDescent="0.2">
      <c r="A39" s="22"/>
      <c r="B39" s="35" t="s">
        <v>39</v>
      </c>
      <c r="C39" s="36"/>
      <c r="D39" s="2">
        <f>D38</f>
        <v>437.71242834880002</v>
      </c>
      <c r="E39" s="2">
        <f>E38</f>
        <v>13.104528870399999</v>
      </c>
      <c r="F39" s="21"/>
      <c r="G39" s="21"/>
      <c r="H39" s="2">
        <f>H38</f>
        <v>450.81695721919999</v>
      </c>
    </row>
    <row r="40" spans="1:13" x14ac:dyDescent="0.2">
      <c r="A40" s="22"/>
      <c r="B40" s="35" t="s">
        <v>40</v>
      </c>
      <c r="C40" s="36"/>
      <c r="D40" s="2">
        <f>D36+D39</f>
        <v>12079.000416348799</v>
      </c>
      <c r="E40" s="2">
        <f>E36+E39</f>
        <v>361.62923287039996</v>
      </c>
      <c r="F40" s="2">
        <f>F36</f>
        <v>52.890999999999998</v>
      </c>
      <c r="G40" s="2">
        <f>G36</f>
        <v>122.76</v>
      </c>
      <c r="H40" s="2">
        <f>D40+E40+F40+G40</f>
        <v>12616.280649219199</v>
      </c>
    </row>
    <row r="41" spans="1:13" x14ac:dyDescent="0.2">
      <c r="A41" s="41" t="s">
        <v>41</v>
      </c>
      <c r="B41" s="42"/>
      <c r="C41" s="42"/>
      <c r="D41" s="42"/>
      <c r="E41" s="42"/>
      <c r="F41" s="42"/>
      <c r="G41" s="42"/>
      <c r="H41" s="42"/>
    </row>
    <row r="42" spans="1:13" ht="25.5" x14ac:dyDescent="0.2">
      <c r="A42" s="20">
        <v>8</v>
      </c>
      <c r="B42" s="1" t="s">
        <v>42</v>
      </c>
      <c r="C42" s="1" t="s">
        <v>43</v>
      </c>
      <c r="D42" s="2">
        <f>D40*0.02</f>
        <v>241.58000832697599</v>
      </c>
      <c r="E42" s="2">
        <f>E40*0.02</f>
        <v>7.2325846574079993</v>
      </c>
      <c r="F42" s="2">
        <f>F40*0.02</f>
        <v>1.05782</v>
      </c>
      <c r="G42" s="2">
        <f>G40*0.02</f>
        <v>2.4552</v>
      </c>
      <c r="H42" s="2">
        <f>D42+E42+F42+G42</f>
        <v>252.32561298438398</v>
      </c>
      <c r="I42" s="24"/>
    </row>
    <row r="43" spans="1:13" x14ac:dyDescent="0.2">
      <c r="A43" s="22"/>
      <c r="B43" s="35" t="s">
        <v>44</v>
      </c>
      <c r="C43" s="36"/>
      <c r="D43" s="2">
        <f>D42</f>
        <v>241.58000832697599</v>
      </c>
      <c r="E43" s="2">
        <f>E42</f>
        <v>7.2325846574079993</v>
      </c>
      <c r="F43" s="2">
        <f>F42</f>
        <v>1.05782</v>
      </c>
      <c r="G43" s="2">
        <f>G42</f>
        <v>2.4552</v>
      </c>
      <c r="H43" s="2">
        <f>H42</f>
        <v>252.32561298438398</v>
      </c>
    </row>
    <row r="44" spans="1:13" x14ac:dyDescent="0.2">
      <c r="A44" s="22"/>
      <c r="B44" s="35" t="s">
        <v>45</v>
      </c>
      <c r="C44" s="36"/>
      <c r="D44" s="2">
        <f>D40+D43</f>
        <v>12320.580424675776</v>
      </c>
      <c r="E44" s="2">
        <f>E43+E40</f>
        <v>368.86181752780794</v>
      </c>
      <c r="F44" s="2">
        <f>F43+F40</f>
        <v>53.948819999999998</v>
      </c>
      <c r="G44" s="2">
        <f>G43+G40</f>
        <v>125.21520000000001</v>
      </c>
      <c r="H44" s="2">
        <f>H43+H40</f>
        <v>12868.606262203584</v>
      </c>
      <c r="K44" s="23"/>
    </row>
    <row r="45" spans="1:13" x14ac:dyDescent="0.2">
      <c r="A45" s="41" t="s">
        <v>46</v>
      </c>
      <c r="B45" s="42"/>
      <c r="C45" s="42"/>
      <c r="D45" s="42"/>
      <c r="E45" s="42"/>
      <c r="F45" s="42"/>
      <c r="G45" s="42"/>
      <c r="H45" s="42"/>
    </row>
    <row r="46" spans="1:13" ht="25.5" x14ac:dyDescent="0.2">
      <c r="A46" s="20">
        <v>9</v>
      </c>
      <c r="B46" s="1" t="s">
        <v>47</v>
      </c>
      <c r="C46" s="1" t="s">
        <v>48</v>
      </c>
      <c r="D46" s="2">
        <f>D44*20%</f>
        <v>2464.1160849351554</v>
      </c>
      <c r="E46" s="2">
        <f>E44*20%</f>
        <v>73.772363505561586</v>
      </c>
      <c r="F46" s="2">
        <f t="shared" ref="F46:G46" si="0">F44*20%</f>
        <v>10.789764</v>
      </c>
      <c r="G46" s="2">
        <f t="shared" si="0"/>
        <v>25.043040000000005</v>
      </c>
      <c r="H46" s="2">
        <f>H44*20%</f>
        <v>2573.7212524407169</v>
      </c>
      <c r="I46" s="24"/>
    </row>
    <row r="47" spans="1:13" x14ac:dyDescent="0.2">
      <c r="A47" s="25"/>
      <c r="B47" s="35" t="s">
        <v>49</v>
      </c>
      <c r="C47" s="36"/>
      <c r="D47" s="2">
        <f>D46</f>
        <v>2464.1160849351554</v>
      </c>
      <c r="E47" s="2">
        <f>E46</f>
        <v>73.772363505561586</v>
      </c>
      <c r="F47" s="2">
        <f>F46</f>
        <v>10.789764</v>
      </c>
      <c r="G47" s="2">
        <f>G46</f>
        <v>25.043040000000005</v>
      </c>
      <c r="H47" s="2">
        <f>H46</f>
        <v>2573.7212524407169</v>
      </c>
    </row>
    <row r="48" spans="1:13" x14ac:dyDescent="0.2">
      <c r="A48" s="25"/>
      <c r="B48" s="35" t="s">
        <v>50</v>
      </c>
      <c r="C48" s="36"/>
      <c r="D48" s="2">
        <f>D46+D44</f>
        <v>14784.696509610931</v>
      </c>
      <c r="E48" s="2">
        <f>E46+E44</f>
        <v>442.63418103336954</v>
      </c>
      <c r="F48" s="2">
        <f>F46+F44</f>
        <v>64.738584000000003</v>
      </c>
      <c r="G48" s="2">
        <f t="shared" ref="G48" si="1">G46+G44</f>
        <v>150.25824</v>
      </c>
      <c r="H48" s="2">
        <f>H46+H44</f>
        <v>15442.327514644301</v>
      </c>
      <c r="J48" s="24"/>
    </row>
    <row r="49" spans="1:8" x14ac:dyDescent="0.2">
      <c r="A49" s="26"/>
      <c r="B49" s="27"/>
      <c r="C49" s="27"/>
      <c r="D49" s="28"/>
      <c r="E49" s="28"/>
      <c r="F49" s="28"/>
      <c r="G49" s="28"/>
      <c r="H49" s="28"/>
    </row>
    <row r="50" spans="1:8" x14ac:dyDescent="0.2">
      <c r="A50" s="26"/>
      <c r="B50" s="27"/>
      <c r="C50" s="27"/>
      <c r="D50" s="28"/>
      <c r="E50" s="28"/>
      <c r="F50" s="28"/>
      <c r="G50" s="28"/>
      <c r="H50" s="28"/>
    </row>
    <row r="51" spans="1:8" x14ac:dyDescent="0.2">
      <c r="A51" s="26"/>
      <c r="B51" s="27"/>
      <c r="C51" s="27"/>
      <c r="D51" s="28"/>
      <c r="E51" s="28"/>
      <c r="F51" s="28"/>
      <c r="G51" s="28"/>
      <c r="H51" s="28"/>
    </row>
  </sheetData>
  <mergeCells count="29">
    <mergeCell ref="B43:C43"/>
    <mergeCell ref="B44:C44"/>
    <mergeCell ref="A45:H45"/>
    <mergeCell ref="B47:C47"/>
    <mergeCell ref="B48:C48"/>
    <mergeCell ref="B36:C36"/>
    <mergeCell ref="A37:H37"/>
    <mergeCell ref="B39:C39"/>
    <mergeCell ref="B40:C40"/>
    <mergeCell ref="A41:H41"/>
    <mergeCell ref="A29:H29"/>
    <mergeCell ref="B31:C31"/>
    <mergeCell ref="B32:C32"/>
    <mergeCell ref="A33:H33"/>
    <mergeCell ref="B35:C35"/>
    <mergeCell ref="C2:G2"/>
    <mergeCell ref="C8:G8"/>
    <mergeCell ref="A23:H23"/>
    <mergeCell ref="B28:C28"/>
    <mergeCell ref="A18:A21"/>
    <mergeCell ref="B18:B21"/>
    <mergeCell ref="C18:C21"/>
    <mergeCell ref="D18:G18"/>
    <mergeCell ref="H18:H21"/>
    <mergeCell ref="D19:D21"/>
    <mergeCell ref="E19:E21"/>
    <mergeCell ref="F19:F21"/>
    <mergeCell ref="G19:G21"/>
    <mergeCell ref="B15:H15"/>
  </mergeCells>
  <pageMargins left="0.43307086614173229" right="0.23622047244094491" top="0.51181102362204722" bottom="0.51181102362204722" header="0.31496062992125984" footer="0.31496062992125984"/>
  <pageSetup paperSize="9" scale="90" fitToHeight="10000" orientation="landscape" r:id="rId1"/>
  <headerFooter alignWithMargins="0">
    <oddHeader>&amp;LГРАНД-Смета 2019</oddHeader>
    <oddFooter>&amp;C1&amp;RСтраница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расчет'!ппп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2019-10-10T08:01:22Z</cp:lastPrinted>
  <dcterms:created xsi:type="dcterms:W3CDTF">2002-03-25T05:35:56Z</dcterms:created>
  <dcterms:modified xsi:type="dcterms:W3CDTF">2021-02-28T13:12:07Z</dcterms:modified>
</cp:coreProperties>
</file>