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P:\№1 ул.Радиальная д.6 стр\4. ОТДЕЛ ЗАКУПОК\Таранников\Закупки 2024\Ремонт (окна, балконы)\"/>
    </mc:Choice>
  </mc:AlternateContent>
  <xr:revisionPtr revIDLastSave="0" documentId="13_ncr:1_{25550442-449E-4CFC-9DF7-23773D35063D}" xr6:coauthVersionLast="45" xr6:coauthVersionMax="45" xr10:uidLastSave="{00000000-0000-0000-0000-000000000000}"/>
  <bookViews>
    <workbookView xWindow="5640" yWindow="345" windowWidth="21600" windowHeight="11385" xr2:uid="{00000000-000D-0000-FFFF-FFFF00000000}"/>
  </bookViews>
  <sheets>
    <sheet name="Лист1" sheetId="1" r:id="rId1"/>
  </sheets>
  <definedNames>
    <definedName name="_xlnm._FilterDatabase" localSheetId="0" hidden="1">Лист1!$A$15:$I$18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F13" i="1"/>
  <c r="H14" i="1" s="1"/>
  <c r="H19" i="1" s="1"/>
  <c r="H21" i="1" s="1"/>
  <c r="G9" i="1"/>
  <c r="F9" i="1"/>
  <c r="H10" i="1" s="1"/>
  <c r="G17" i="1" l="1"/>
  <c r="F17" i="1"/>
  <c r="H18" i="1" s="1"/>
  <c r="B5" i="1" l="1"/>
  <c r="C5" i="1" s="1"/>
  <c r="D5" i="1" s="1"/>
  <c r="E5" i="1" s="1"/>
  <c r="F5" i="1" s="1"/>
  <c r="G5" i="1" s="1"/>
  <c r="H5" i="1" s="1"/>
  <c r="I5" i="1" s="1"/>
</calcChain>
</file>

<file path=xl/sharedStrings.xml><?xml version="1.0" encoding="utf-8"?>
<sst xmlns="http://schemas.openxmlformats.org/spreadsheetml/2006/main" count="89" uniqueCount="27">
  <si>
    <t>Категории</t>
  </si>
  <si>
    <t>Цены поставщиков</t>
  </si>
  <si>
    <t>Сведения о цене на аналогичные (сопоставимые) товары, содержащиеся в ЕАИСТ и АИС "Портал поставщиков"</t>
  </si>
  <si>
    <t>Поставщики</t>
  </si>
  <si>
    <t>X</t>
  </si>
  <si>
    <t>Наименование товара, технические характеристики</t>
  </si>
  <si>
    <t>Количество единиц товара</t>
  </si>
  <si>
    <t>Коэффициент вариации</t>
  </si>
  <si>
    <t>№ п/п</t>
  </si>
  <si>
    <t>Цена за единицу товара</t>
  </si>
  <si>
    <t>Итого стоимость товара</t>
  </si>
  <si>
    <t>Способ определения поставщика (подрядчика, исполнителя):</t>
  </si>
  <si>
    <t>Средняя цена за единицу</t>
  </si>
  <si>
    <t>Начальная максимальная цена единиц ТРУ</t>
  </si>
  <si>
    <t>Итого стоимость товаров без НДС</t>
  </si>
  <si>
    <t>НДС 20%</t>
  </si>
  <si>
    <t>Всего с НДС</t>
  </si>
  <si>
    <t>Определение начальной (максимальной) цены контракта (цены лота) на применяемые материалы в ходе выполнения работ по капитальному ремонту в учреждении по адресу: г. Москва, ул. 3-я Радиальная, д.6 с использованием метода анализа рыночной стоимости закупаемых товаров</t>
  </si>
  <si>
    <t>электронный конкурс</t>
  </si>
  <si>
    <t>КП1 №186/24 от 01.10.2024</t>
  </si>
  <si>
    <t>КП2 №187/24 от 01.10.2024</t>
  </si>
  <si>
    <t>КП3 №188/24 от 01.10.2024</t>
  </si>
  <si>
    <t>Блоки оконные из ПВХ профилей с ламинацией и газовым наполнителем, сопротивление теплопередаче R=0,85 м2*С/Вт, Ширина непрозрачной части комбинации рама + створка 104 мм.</t>
  </si>
  <si>
    <t>Доски подоконные из ПВХ с ламинацией</t>
  </si>
  <si>
    <t>Витражи балконные раздвижные с одинарным остеклением из алюминиевых сплавов с нащельниками и сливами</t>
  </si>
  <si>
    <t>Начальник отдела закупок:   __________________Д.Г. Таранников</t>
  </si>
  <si>
    <t>Итого по решению заказчика с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</si>
</sst>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0" fontId="6" fillId="0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2" fillId="4" borderId="1" xfId="0" applyFont="1" applyFill="1" applyBorder="1" applyAlignment="1"/>
    <xf numFmtId="4" fontId="1" fillId="4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" fontId="2" fillId="0" borderId="0" xfId="0" applyNumberFormat="1" applyFont="1" applyFill="1" applyBorder="1"/>
  </cellXfs>
  <cellStyles count="2">
    <cellStyle name="Обычный" xfId="0" builtinId="0"/>
    <cellStyle name="Финансовый 2 2" xfId="1" xr:uid="{00000000-0005-0000-0000-000001000000}"/>
  </cellStyles>
  <dxfs count="6">
    <dxf>
      <font>
        <color theme="0"/>
      </font>
      <fill>
        <patternFill>
          <bgColor rgb="FFFF0000"/>
        </patternFill>
      </fill>
    </dxf>
    <dxf>
      <font>
        <color rgb="FF9C0006"/>
      </font>
    </dxf>
    <dxf>
      <font>
        <color theme="0"/>
      </font>
      <fill>
        <patternFill>
          <bgColor rgb="FFFF0000"/>
        </patternFill>
      </fill>
    </dxf>
    <dxf>
      <font>
        <color rgb="FF9C0006"/>
      </font>
    </dxf>
    <dxf>
      <font>
        <color theme="0"/>
      </font>
      <fill>
        <patternFill>
          <bgColor rgb="FFFF0000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topLeftCell="A13" zoomScale="85" zoomScaleNormal="85" workbookViewId="0">
      <selection activeCell="I26" sqref="I26"/>
    </sheetView>
  </sheetViews>
  <sheetFormatPr defaultRowHeight="15" x14ac:dyDescent="0.25"/>
  <cols>
    <col min="1" max="1" width="7" style="24" bestFit="1" customWidth="1"/>
    <col min="2" max="2" width="44.85546875" style="24" customWidth="1"/>
    <col min="3" max="4" width="24.5703125" style="24" customWidth="1"/>
    <col min="5" max="5" width="25" style="24" customWidth="1"/>
    <col min="6" max="6" width="14.42578125" style="24" customWidth="1"/>
    <col min="7" max="7" width="14.7109375" style="24" customWidth="1"/>
    <col min="8" max="8" width="19.85546875" style="24" customWidth="1"/>
    <col min="9" max="9" width="31.7109375" style="24" customWidth="1"/>
    <col min="10" max="16384" width="9.140625" style="24"/>
  </cols>
  <sheetData>
    <row r="1" spans="1:9" s="2" customFormat="1" x14ac:dyDescent="0.25">
      <c r="A1" s="3"/>
      <c r="F1" s="3"/>
      <c r="G1" s="39"/>
      <c r="H1" s="39"/>
      <c r="I1" s="39"/>
    </row>
    <row r="2" spans="1:9" s="5" customFormat="1" ht="39" customHeight="1" x14ac:dyDescent="0.25">
      <c r="A2" s="41" t="s">
        <v>17</v>
      </c>
      <c r="B2" s="41"/>
      <c r="C2" s="41"/>
      <c r="D2" s="41"/>
      <c r="E2" s="41"/>
      <c r="F2" s="41"/>
      <c r="G2" s="41"/>
      <c r="H2" s="41"/>
      <c r="I2" s="41"/>
    </row>
    <row r="3" spans="1:9" s="5" customFormat="1" ht="15.75" x14ac:dyDescent="0.25">
      <c r="B3" s="16"/>
      <c r="E3" s="43" t="s">
        <v>11</v>
      </c>
      <c r="F3" s="43"/>
      <c r="G3" s="43"/>
      <c r="H3" s="43"/>
      <c r="I3" s="5" t="s">
        <v>18</v>
      </c>
    </row>
    <row r="4" spans="1:9" s="2" customFormat="1" ht="71.25" x14ac:dyDescent="0.25">
      <c r="A4" s="6" t="s">
        <v>8</v>
      </c>
      <c r="B4" s="7" t="s">
        <v>0</v>
      </c>
      <c r="C4" s="42" t="s">
        <v>1</v>
      </c>
      <c r="D4" s="42"/>
      <c r="E4" s="42"/>
      <c r="F4" s="21" t="s">
        <v>12</v>
      </c>
      <c r="G4" s="7" t="s">
        <v>7</v>
      </c>
      <c r="H4" s="21" t="s">
        <v>13</v>
      </c>
      <c r="I4" s="7" t="s">
        <v>2</v>
      </c>
    </row>
    <row r="5" spans="1:9" s="2" customFormat="1" ht="15.75" x14ac:dyDescent="0.25">
      <c r="A5" s="4">
        <v>1</v>
      </c>
      <c r="B5" s="1">
        <f>A5+1</f>
        <v>2</v>
      </c>
      <c r="C5" s="1">
        <f>B5+1</f>
        <v>3</v>
      </c>
      <c r="D5" s="1">
        <f t="shared" ref="D5:I5" si="0">C5+1</f>
        <v>4</v>
      </c>
      <c r="E5" s="1">
        <f t="shared" si="0"/>
        <v>5</v>
      </c>
      <c r="F5" s="4">
        <f t="shared" si="0"/>
        <v>6</v>
      </c>
      <c r="G5" s="1">
        <f t="shared" si="0"/>
        <v>7</v>
      </c>
      <c r="H5" s="4">
        <f t="shared" si="0"/>
        <v>8</v>
      </c>
      <c r="I5" s="1">
        <f t="shared" si="0"/>
        <v>9</v>
      </c>
    </row>
    <row r="6" spans="1:9" s="2" customFormat="1" ht="30" x14ac:dyDescent="0.25">
      <c r="A6" s="11"/>
      <c r="B6" s="11" t="s">
        <v>3</v>
      </c>
      <c r="C6" s="17" t="s">
        <v>19</v>
      </c>
      <c r="D6" s="17" t="s">
        <v>20</v>
      </c>
      <c r="E6" s="17" t="s">
        <v>21</v>
      </c>
      <c r="F6" s="17" t="s">
        <v>4</v>
      </c>
      <c r="G6" s="8" t="s">
        <v>4</v>
      </c>
      <c r="H6" s="17" t="s">
        <v>4</v>
      </c>
      <c r="I6" s="8" t="s">
        <v>4</v>
      </c>
    </row>
    <row r="7" spans="1:9" s="2" customFormat="1" ht="57" customHeight="1" x14ac:dyDescent="0.25">
      <c r="A7" s="33">
        <v>1</v>
      </c>
      <c r="B7" s="9" t="s">
        <v>5</v>
      </c>
      <c r="C7" s="36" t="s">
        <v>22</v>
      </c>
      <c r="D7" s="37"/>
      <c r="E7" s="38"/>
      <c r="F7" s="10" t="s">
        <v>4</v>
      </c>
      <c r="G7" s="10" t="s">
        <v>4</v>
      </c>
      <c r="H7" s="10" t="s">
        <v>4</v>
      </c>
      <c r="I7" s="10" t="s">
        <v>4</v>
      </c>
    </row>
    <row r="8" spans="1:9" s="2" customFormat="1" x14ac:dyDescent="0.25">
      <c r="A8" s="34"/>
      <c r="B8" s="11" t="s">
        <v>6</v>
      </c>
      <c r="C8" s="28">
        <v>454</v>
      </c>
      <c r="D8" s="29"/>
      <c r="E8" s="30"/>
      <c r="F8" s="17" t="s">
        <v>4</v>
      </c>
      <c r="G8" s="8" t="s">
        <v>4</v>
      </c>
      <c r="H8" s="17" t="s">
        <v>4</v>
      </c>
      <c r="I8" s="8" t="s">
        <v>4</v>
      </c>
    </row>
    <row r="9" spans="1:9" s="2" customFormat="1" x14ac:dyDescent="0.25">
      <c r="A9" s="34"/>
      <c r="B9" s="11" t="s">
        <v>9</v>
      </c>
      <c r="C9" s="18">
        <v>24000</v>
      </c>
      <c r="D9" s="19">
        <v>24480</v>
      </c>
      <c r="E9" s="19">
        <v>24960</v>
      </c>
      <c r="F9" s="20">
        <f>ROUND(((C9+D9+E9)/3),2)</f>
        <v>24480</v>
      </c>
      <c r="G9" s="13">
        <f>IFERROR(STDEVA(C9:E9)/(SUM(C9:E9)/COUNTIF(C9:E9,"&gt;0")),"")</f>
        <v>1.9607843137254902E-2</v>
      </c>
      <c r="H9" s="17" t="s">
        <v>4</v>
      </c>
      <c r="I9" s="12"/>
    </row>
    <row r="10" spans="1:9" s="2" customFormat="1" x14ac:dyDescent="0.25">
      <c r="A10" s="35"/>
      <c r="B10" s="11" t="s">
        <v>10</v>
      </c>
      <c r="C10" s="8" t="s">
        <v>4</v>
      </c>
      <c r="D10" s="8" t="s">
        <v>4</v>
      </c>
      <c r="E10" s="8" t="s">
        <v>4</v>
      </c>
      <c r="F10" s="17" t="s">
        <v>4</v>
      </c>
      <c r="G10" s="8" t="s">
        <v>4</v>
      </c>
      <c r="H10" s="22">
        <f>C8*F9</f>
        <v>11113920</v>
      </c>
      <c r="I10" s="8" t="s">
        <v>4</v>
      </c>
    </row>
    <row r="11" spans="1:9" s="2" customFormat="1" ht="57.75" customHeight="1" x14ac:dyDescent="0.25">
      <c r="A11" s="33">
        <v>2</v>
      </c>
      <c r="B11" s="9" t="s">
        <v>5</v>
      </c>
      <c r="C11" s="36" t="s">
        <v>23</v>
      </c>
      <c r="D11" s="37"/>
      <c r="E11" s="38"/>
      <c r="F11" s="10" t="s">
        <v>4</v>
      </c>
      <c r="G11" s="10" t="s">
        <v>4</v>
      </c>
      <c r="H11" s="10" t="s">
        <v>4</v>
      </c>
      <c r="I11" s="10" t="s">
        <v>4</v>
      </c>
    </row>
    <row r="12" spans="1:9" s="2" customFormat="1" x14ac:dyDescent="0.25">
      <c r="A12" s="34"/>
      <c r="B12" s="11" t="s">
        <v>6</v>
      </c>
      <c r="C12" s="28">
        <v>227</v>
      </c>
      <c r="D12" s="29"/>
      <c r="E12" s="30"/>
      <c r="F12" s="17" t="s">
        <v>4</v>
      </c>
      <c r="G12" s="8" t="s">
        <v>4</v>
      </c>
      <c r="H12" s="17" t="s">
        <v>4</v>
      </c>
      <c r="I12" s="8" t="s">
        <v>4</v>
      </c>
    </row>
    <row r="13" spans="1:9" s="2" customFormat="1" x14ac:dyDescent="0.25">
      <c r="A13" s="34"/>
      <c r="B13" s="11" t="s">
        <v>9</v>
      </c>
      <c r="C13" s="18">
        <v>280</v>
      </c>
      <c r="D13" s="19">
        <v>297.5</v>
      </c>
      <c r="E13" s="19">
        <v>315</v>
      </c>
      <c r="F13" s="20">
        <f>ROUND(((C13+D13+E13)/3),2)</f>
        <v>297.5</v>
      </c>
      <c r="G13" s="13">
        <f>IFERROR(STDEVA(C13:E13)/(SUM(C13:E13)/COUNTIF(C13:E13,"&gt;0")),"")</f>
        <v>5.8823529411764705E-2</v>
      </c>
      <c r="H13" s="17" t="s">
        <v>4</v>
      </c>
      <c r="I13" s="12"/>
    </row>
    <row r="14" spans="1:9" s="2" customFormat="1" x14ac:dyDescent="0.25">
      <c r="A14" s="35"/>
      <c r="B14" s="11" t="s">
        <v>10</v>
      </c>
      <c r="C14" s="8" t="s">
        <v>4</v>
      </c>
      <c r="D14" s="8" t="s">
        <v>4</v>
      </c>
      <c r="E14" s="8" t="s">
        <v>4</v>
      </c>
      <c r="F14" s="17" t="s">
        <v>4</v>
      </c>
      <c r="G14" s="8" t="s">
        <v>4</v>
      </c>
      <c r="H14" s="22">
        <f>C12*F13</f>
        <v>67532.5</v>
      </c>
      <c r="I14" s="8" t="s">
        <v>4</v>
      </c>
    </row>
    <row r="15" spans="1:9" s="2" customFormat="1" ht="61.5" customHeight="1" x14ac:dyDescent="0.25">
      <c r="A15" s="33">
        <v>3</v>
      </c>
      <c r="B15" s="9" t="s">
        <v>5</v>
      </c>
      <c r="C15" s="36" t="s">
        <v>24</v>
      </c>
      <c r="D15" s="37"/>
      <c r="E15" s="38"/>
      <c r="F15" s="10" t="s">
        <v>4</v>
      </c>
      <c r="G15" s="10" t="s">
        <v>4</v>
      </c>
      <c r="H15" s="10" t="s">
        <v>4</v>
      </c>
      <c r="I15" s="10" t="s">
        <v>4</v>
      </c>
    </row>
    <row r="16" spans="1:9" s="2" customFormat="1" x14ac:dyDescent="0.25">
      <c r="A16" s="34"/>
      <c r="B16" s="11" t="s">
        <v>6</v>
      </c>
      <c r="C16" s="28">
        <v>540</v>
      </c>
      <c r="D16" s="29"/>
      <c r="E16" s="30"/>
      <c r="F16" s="17" t="s">
        <v>4</v>
      </c>
      <c r="G16" s="8" t="s">
        <v>4</v>
      </c>
      <c r="H16" s="17" t="s">
        <v>4</v>
      </c>
      <c r="I16" s="8" t="s">
        <v>4</v>
      </c>
    </row>
    <row r="17" spans="1:9" s="2" customFormat="1" x14ac:dyDescent="0.25">
      <c r="A17" s="34"/>
      <c r="B17" s="11" t="s">
        <v>9</v>
      </c>
      <c r="C17" s="18">
        <v>12000</v>
      </c>
      <c r="D17" s="19">
        <v>12750</v>
      </c>
      <c r="E17" s="19">
        <v>13500</v>
      </c>
      <c r="F17" s="20">
        <f>ROUND(((C17+D17+E17)/3),2)</f>
        <v>12750</v>
      </c>
      <c r="G17" s="13">
        <f>IFERROR(STDEVA(C17:E17)/(SUM(C17:E17)/COUNTIF(C17:E17,"&gt;0")),"")</f>
        <v>5.8823529411764705E-2</v>
      </c>
      <c r="H17" s="17" t="s">
        <v>4</v>
      </c>
      <c r="I17" s="12"/>
    </row>
    <row r="18" spans="1:9" s="2" customFormat="1" x14ac:dyDescent="0.25">
      <c r="A18" s="35"/>
      <c r="B18" s="11" t="s">
        <v>10</v>
      </c>
      <c r="C18" s="8" t="s">
        <v>4</v>
      </c>
      <c r="D18" s="8" t="s">
        <v>4</v>
      </c>
      <c r="E18" s="8" t="s">
        <v>4</v>
      </c>
      <c r="F18" s="17" t="s">
        <v>4</v>
      </c>
      <c r="G18" s="8" t="s">
        <v>4</v>
      </c>
      <c r="H18" s="22">
        <f>C16*F17</f>
        <v>6885000</v>
      </c>
      <c r="I18" s="8" t="s">
        <v>4</v>
      </c>
    </row>
    <row r="19" spans="1:9" s="2" customFormat="1" x14ac:dyDescent="0.25">
      <c r="A19" s="31" t="s">
        <v>14</v>
      </c>
      <c r="B19" s="32"/>
      <c r="C19" s="14" t="s">
        <v>4</v>
      </c>
      <c r="D19" s="14" t="s">
        <v>4</v>
      </c>
      <c r="E19" s="14" t="s">
        <v>4</v>
      </c>
      <c r="F19" s="14" t="s">
        <v>4</v>
      </c>
      <c r="G19" s="15" t="s">
        <v>4</v>
      </c>
      <c r="H19" s="23">
        <f>H10+H14+H18</f>
        <v>18066452.5</v>
      </c>
      <c r="I19" s="14" t="s">
        <v>4</v>
      </c>
    </row>
    <row r="20" spans="1:9" s="2" customFormat="1" x14ac:dyDescent="0.25">
      <c r="A20" s="31" t="s">
        <v>15</v>
      </c>
      <c r="B20" s="32"/>
      <c r="C20" s="14"/>
      <c r="D20" s="14"/>
      <c r="E20" s="14"/>
      <c r="F20" s="14"/>
      <c r="G20" s="15"/>
      <c r="H20" s="23">
        <v>3613290</v>
      </c>
      <c r="I20" s="14"/>
    </row>
    <row r="21" spans="1:9" s="2" customFormat="1" x14ac:dyDescent="0.25">
      <c r="A21" s="31" t="s">
        <v>16</v>
      </c>
      <c r="B21" s="32"/>
      <c r="C21" s="14"/>
      <c r="D21" s="14"/>
      <c r="E21" s="14"/>
      <c r="F21" s="14"/>
      <c r="G21" s="15"/>
      <c r="H21" s="23">
        <f>H19+H20</f>
        <v>21679742.5</v>
      </c>
      <c r="I21" s="14"/>
    </row>
    <row r="22" spans="1:9" s="2" customFormat="1" x14ac:dyDescent="0.25">
      <c r="A22" s="31" t="s">
        <v>26</v>
      </c>
      <c r="B22" s="32"/>
      <c r="C22" s="26"/>
      <c r="D22" s="26"/>
      <c r="E22" s="26"/>
      <c r="F22" s="26"/>
      <c r="G22" s="26"/>
      <c r="H22" s="27">
        <v>14730000</v>
      </c>
      <c r="I22" s="26"/>
    </row>
    <row r="23" spans="1:9" x14ac:dyDescent="0.25">
      <c r="B23" s="25"/>
      <c r="C23" s="25"/>
      <c r="D23" s="25"/>
      <c r="E23" s="25"/>
      <c r="F23" s="25"/>
      <c r="G23" s="25"/>
      <c r="H23" s="25"/>
      <c r="I23" s="25"/>
    </row>
    <row r="25" spans="1:9" x14ac:dyDescent="0.25">
      <c r="B25" s="40" t="s">
        <v>25</v>
      </c>
      <c r="C25" s="40"/>
      <c r="D25" s="40"/>
      <c r="E25" s="40"/>
      <c r="F25" s="40"/>
      <c r="G25" s="40"/>
      <c r="H25" s="40"/>
      <c r="I25" s="40"/>
    </row>
    <row r="26" spans="1:9" x14ac:dyDescent="0.25">
      <c r="H26" s="44"/>
    </row>
  </sheetData>
  <mergeCells count="18">
    <mergeCell ref="G1:I1"/>
    <mergeCell ref="B25:I25"/>
    <mergeCell ref="A19:B19"/>
    <mergeCell ref="A2:I2"/>
    <mergeCell ref="A15:A18"/>
    <mergeCell ref="C15:E15"/>
    <mergeCell ref="C16:E16"/>
    <mergeCell ref="A20:B20"/>
    <mergeCell ref="A21:B21"/>
    <mergeCell ref="C4:E4"/>
    <mergeCell ref="E3:H3"/>
    <mergeCell ref="A7:A10"/>
    <mergeCell ref="C7:E7"/>
    <mergeCell ref="C8:E8"/>
    <mergeCell ref="A22:B22"/>
    <mergeCell ref="A11:A14"/>
    <mergeCell ref="C11:E11"/>
    <mergeCell ref="C12:E12"/>
  </mergeCells>
  <conditionalFormatting sqref="G17">
    <cfRule type="cellIs" dxfId="5" priority="185" stopIfTrue="1" operator="greaterThan">
      <formula>33</formula>
    </cfRule>
    <cfRule type="cellIs" dxfId="4" priority="186" stopIfTrue="1" operator="greaterThan">
      <formula>0.33</formula>
    </cfRule>
  </conditionalFormatting>
  <conditionalFormatting sqref="G9">
    <cfRule type="cellIs" dxfId="3" priority="3" stopIfTrue="1" operator="greaterThan">
      <formula>33</formula>
    </cfRule>
    <cfRule type="cellIs" dxfId="2" priority="4" stopIfTrue="1" operator="greaterThan">
      <formula>0.33</formula>
    </cfRule>
  </conditionalFormatting>
  <conditionalFormatting sqref="G13">
    <cfRule type="cellIs" dxfId="1" priority="1" stopIfTrue="1" operator="greaterThan">
      <formula>33</formula>
    </cfRule>
    <cfRule type="cellIs" dxfId="0" priority="2" stopIfTrue="1" operator="greaterThan">
      <formula>0.33</formula>
    </cfRule>
  </conditionalFormatting>
  <pageMargins left="0.25" right="0.25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Затонских Андрей Васильевич</dc:creator>
  <cp:lastModifiedBy>Денис</cp:lastModifiedBy>
  <cp:lastPrinted>2023-07-20T09:55:48Z</cp:lastPrinted>
  <dcterms:created xsi:type="dcterms:W3CDTF">2021-02-04T10:09:57Z</dcterms:created>
  <dcterms:modified xsi:type="dcterms:W3CDTF">2024-10-10T08:27:58Z</dcterms:modified>
</cp:coreProperties>
</file>