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\\g-kuznetsovals\общая папка\_2025\44-ФЗ\Питание СПО\поставка Колбаса, ветчина (уис)\"/>
    </mc:Choice>
  </mc:AlternateContent>
  <xr:revisionPtr revIDLastSave="0" documentId="13_ncr:1_{35E7BD07-4308-49B3-9F92-4DF6B6B576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чет цены" sheetId="1" r:id="rId1"/>
  </sheets>
  <definedNames>
    <definedName name="OLE_LINK4" localSheetId="0">'Расчет цены'!#REF!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" l="1"/>
  <c r="P11" i="1" s="1"/>
  <c r="M10" i="1"/>
  <c r="P10" i="1" s="1"/>
  <c r="M8" i="1"/>
  <c r="M9" i="1"/>
  <c r="M7" i="1"/>
  <c r="K12" i="1"/>
  <c r="N11" i="1" l="1"/>
  <c r="O11" i="1" s="1"/>
  <c r="N10" i="1"/>
  <c r="O10" i="1" s="1"/>
  <c r="N7" i="1"/>
  <c r="O7" i="1" s="1"/>
  <c r="P7" i="1"/>
  <c r="P8" i="1"/>
  <c r="N8" i="1"/>
  <c r="O8" i="1" s="1"/>
  <c r="N9" i="1"/>
  <c r="O9" i="1" s="1"/>
  <c r="P9" i="1"/>
  <c r="P12" i="1" l="1"/>
</calcChain>
</file>

<file path=xl/sharedStrings.xml><?xml version="1.0" encoding="utf-8"?>
<sst xmlns="http://schemas.openxmlformats.org/spreadsheetml/2006/main" count="36" uniqueCount="32">
  <si>
    <t>№</t>
  </si>
  <si>
    <t>Кол-во</t>
  </si>
  <si>
    <t>Данные реестра контрактов (руб./ед.изм.)</t>
  </si>
  <si>
    <t>Поставщик №5 вх.01-05-3534/13-0 от 12.12.2013г</t>
  </si>
  <si>
    <t>Поставщик №6 вх.01-05-35342/13-0 от 12.12.2013г</t>
  </si>
  <si>
    <t>Номер сведений о контракте 0372100049613000693</t>
  </si>
  <si>
    <t>Применяемый коэффициент</t>
  </si>
  <si>
    <t xml:space="preserve">Средняя арифметическая цена за единицу     &lt;ц&gt; </t>
  </si>
  <si>
    <t>Среднее квадратичное отклонение</t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</si>
  <si>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</si>
  <si>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r>
      <t>Расчет НМЦК по формуле</t>
    </r>
    <r>
      <rPr>
        <sz val="10"/>
        <color indexed="8"/>
        <rFont val="Times New Roman"/>
        <family val="1"/>
        <charset val="204"/>
      </rPr>
      <t xml:space="preserve">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  </r>
  </si>
  <si>
    <t>Расчет НМЦК:</t>
  </si>
  <si>
    <t>Наименование товара</t>
  </si>
  <si>
    <t>НМЦК, определенная методом сопоставимых рыночных цен (анализа рынка)</t>
  </si>
  <si>
    <t>Однородность совокупности значений выявленных цен, используемых в расчете НМЦК</t>
  </si>
  <si>
    <t>Метод сопоставимых рыночных цен (анализа рынка) в соответствии с частью 6 статьи 22 Федерального закона от 05.04.2013 г. № 44-ФЗ "О контрактной системе в сфере закупок товаров, работ, услуг для обеспечения государственных и муниципальных нужд"</t>
  </si>
  <si>
    <t>В результате проведенного расчета Н(М)ЦК составила, руб.:</t>
  </si>
  <si>
    <t>Коммерческие предложения</t>
  </si>
  <si>
    <t>№1</t>
  </si>
  <si>
    <t>№2</t>
  </si>
  <si>
    <t>№3</t>
  </si>
  <si>
    <t>Ед. изм.</t>
  </si>
  <si>
    <t>Наименование объекта закупки</t>
  </si>
  <si>
    <t>Используемый метод определения НМЦК</t>
  </si>
  <si>
    <t>кг</t>
  </si>
  <si>
    <t xml:space="preserve">Обоснование начальной (максимальной) цены контракта </t>
  </si>
  <si>
    <t>Поставка продуктов питания (колбасные изделия)</t>
  </si>
  <si>
    <t xml:space="preserve">Колбаса (колбаска) полукопченая мясная </t>
  </si>
  <si>
    <t>Изделия колбасные вареные, в том числе фаршированные мясные (колбаса)</t>
  </si>
  <si>
    <t>Изделия колбасные вареные, в том числе фаршированные мясные (сосиски)</t>
  </si>
  <si>
    <t>Изделия колбасные вареные, в том числе фаршированные мясные (сардельки)</t>
  </si>
  <si>
    <t>Изделия колбасные вареные мясные прочие (ветчина)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</si>
</sst>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4" fontId="1" fillId="0" borderId="0" xfId="0" applyNumberFormat="1" applyFont="1"/>
    <xf numFmtId="4" fontId="2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5</xdr:row>
      <xdr:rowOff>952500</xdr:rowOff>
    </xdr:from>
    <xdr:to>
      <xdr:col>15</xdr:col>
      <xdr:colOff>0</xdr:colOff>
      <xdr:row>5</xdr:row>
      <xdr:rowOff>1304925</xdr:rowOff>
    </xdr:to>
    <xdr:pic>
      <xdr:nvPicPr>
        <xdr:cNvPr id="8276" name="Picture 1">
          <a:extLst>
            <a:ext uri="{FF2B5EF4-FFF2-40B4-BE49-F238E27FC236}">
              <a16:creationId xmlns:a16="http://schemas.microsoft.com/office/drawing/2014/main" id="{00000000-0008-0000-0000-000054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91675" y="3162300"/>
          <a:ext cx="914400" cy="3524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13</xdr:col>
      <xdr:colOff>19050</xdr:colOff>
      <xdr:row>5</xdr:row>
      <xdr:rowOff>923925</xdr:rowOff>
    </xdr:from>
    <xdr:to>
      <xdr:col>13</xdr:col>
      <xdr:colOff>1019175</xdr:colOff>
      <xdr:row>5</xdr:row>
      <xdr:rowOff>1362075</xdr:rowOff>
    </xdr:to>
    <xdr:pic>
      <xdr:nvPicPr>
        <xdr:cNvPr id="8277" name="Picture 2">
          <a:extLst>
            <a:ext uri="{FF2B5EF4-FFF2-40B4-BE49-F238E27FC236}">
              <a16:creationId xmlns:a16="http://schemas.microsoft.com/office/drawing/2014/main" id="{00000000-0008-0000-0000-000055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62975" y="3133725"/>
          <a:ext cx="1000125" cy="4381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15</xdr:col>
      <xdr:colOff>19050</xdr:colOff>
      <xdr:row>5</xdr:row>
      <xdr:rowOff>1600200</xdr:rowOff>
    </xdr:from>
    <xdr:to>
      <xdr:col>15</xdr:col>
      <xdr:colOff>1504950</xdr:colOff>
      <xdr:row>5</xdr:row>
      <xdr:rowOff>1962150</xdr:rowOff>
    </xdr:to>
    <xdr:pic>
      <xdr:nvPicPr>
        <xdr:cNvPr id="8278" name="Picture 5">
          <a:extLst>
            <a:ext uri="{FF2B5EF4-FFF2-40B4-BE49-F238E27FC236}">
              <a16:creationId xmlns:a16="http://schemas.microsoft.com/office/drawing/2014/main" id="{00000000-0008-0000-0000-000056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0525125" y="3810000"/>
          <a:ext cx="1485900" cy="3619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15</xdr:col>
      <xdr:colOff>304800</xdr:colOff>
      <xdr:row>5</xdr:row>
      <xdr:rowOff>1238250</xdr:rowOff>
    </xdr:from>
    <xdr:to>
      <xdr:col>15</xdr:col>
      <xdr:colOff>457200</xdr:colOff>
      <xdr:row>5</xdr:row>
      <xdr:rowOff>1466850</xdr:rowOff>
    </xdr:to>
    <xdr:pic>
      <xdr:nvPicPr>
        <xdr:cNvPr id="8279" name="Picture 6">
          <a:extLst>
            <a:ext uri="{FF2B5EF4-FFF2-40B4-BE49-F238E27FC236}">
              <a16:creationId xmlns:a16="http://schemas.microsoft.com/office/drawing/2014/main" id="{00000000-0008-0000-0000-0000572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810875" y="3448050"/>
          <a:ext cx="152400" cy="2286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7"/>
  <sheetViews>
    <sheetView tabSelected="1" zoomScaleNormal="100" zoomScaleSheetLayoutView="115" workbookViewId="0">
      <selection activeCell="Q13" sqref="Q13"/>
    </sheetView>
  </sheetViews>
  <sheetFormatPr defaultRowHeight="12.75" x14ac:dyDescent="0.2"/>
  <cols>
    <col min="1" max="1" width="3.140625" style="7" customWidth="1"/>
    <col min="2" max="2" width="46" style="1" customWidth="1"/>
    <col min="3" max="3" width="9.5703125" style="1" customWidth="1"/>
    <col min="4" max="5" width="9.85546875" style="1" customWidth="1"/>
    <col min="6" max="6" width="11.42578125" style="1" customWidth="1"/>
    <col min="7" max="7" width="12" style="1" customWidth="1"/>
    <col min="8" max="8" width="10.28515625" style="1" hidden="1" customWidth="1"/>
    <col min="9" max="9" width="10.7109375" style="1" hidden="1" customWidth="1"/>
    <col min="10" max="10" width="10" style="1" hidden="1" customWidth="1"/>
    <col min="11" max="11" width="10.85546875" style="1" hidden="1" customWidth="1"/>
    <col min="12" max="12" width="7.7109375" style="1" hidden="1" customWidth="1"/>
    <col min="13" max="13" width="16.28515625" style="1" customWidth="1"/>
    <col min="14" max="14" width="15.42578125" style="1" customWidth="1"/>
    <col min="15" max="15" width="14" style="1" customWidth="1"/>
    <col min="16" max="16" width="28.5703125" style="5" customWidth="1"/>
    <col min="17" max="16384" width="9.140625" style="1"/>
  </cols>
  <sheetData>
    <row r="1" spans="1:17" ht="36.75" customHeight="1" x14ac:dyDescent="0.2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3"/>
    </row>
    <row r="2" spans="1:17" ht="25.5" customHeight="1" x14ac:dyDescent="0.25">
      <c r="A2" s="4"/>
      <c r="B2" s="41" t="s">
        <v>22</v>
      </c>
      <c r="C2" s="41"/>
      <c r="D2" s="41"/>
      <c r="E2" s="32" t="s">
        <v>26</v>
      </c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"/>
    </row>
    <row r="3" spans="1:17" ht="53.25" customHeight="1" x14ac:dyDescent="0.25">
      <c r="A3" s="4"/>
      <c r="B3" s="41" t="s">
        <v>23</v>
      </c>
      <c r="C3" s="41"/>
      <c r="D3" s="41"/>
      <c r="E3" s="34" t="s">
        <v>15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6"/>
      <c r="Q3" s="3"/>
    </row>
    <row r="4" spans="1:17" ht="18" customHeight="1" x14ac:dyDescent="0.2">
      <c r="A4" s="4"/>
      <c r="B4" s="37" t="s">
        <v>11</v>
      </c>
      <c r="C4" s="38"/>
      <c r="D4" s="38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3"/>
    </row>
    <row r="5" spans="1:17" ht="40.5" customHeight="1" x14ac:dyDescent="0.2">
      <c r="A5" s="28" t="s">
        <v>0</v>
      </c>
      <c r="B5" s="28" t="s">
        <v>12</v>
      </c>
      <c r="C5" s="28" t="s">
        <v>21</v>
      </c>
      <c r="D5" s="28" t="s">
        <v>1</v>
      </c>
      <c r="E5" s="39" t="s">
        <v>17</v>
      </c>
      <c r="F5" s="40"/>
      <c r="G5" s="40"/>
      <c r="H5" s="9"/>
      <c r="I5" s="9"/>
      <c r="J5" s="9"/>
      <c r="K5" s="30" t="s">
        <v>2</v>
      </c>
      <c r="L5" s="30"/>
      <c r="M5" s="31" t="s">
        <v>14</v>
      </c>
      <c r="N5" s="31"/>
      <c r="O5" s="31"/>
      <c r="P5" s="6" t="s">
        <v>13</v>
      </c>
    </row>
    <row r="6" spans="1:17" ht="162" customHeight="1" x14ac:dyDescent="0.2">
      <c r="A6" s="29"/>
      <c r="B6" s="29"/>
      <c r="C6" s="29"/>
      <c r="D6" s="29"/>
      <c r="E6" s="15" t="s">
        <v>18</v>
      </c>
      <c r="F6" s="2" t="s">
        <v>19</v>
      </c>
      <c r="G6" s="2" t="s">
        <v>20</v>
      </c>
      <c r="H6" s="2"/>
      <c r="I6" s="2" t="s">
        <v>3</v>
      </c>
      <c r="J6" s="2" t="s">
        <v>4</v>
      </c>
      <c r="K6" s="2" t="s">
        <v>5</v>
      </c>
      <c r="L6" s="2" t="s">
        <v>6</v>
      </c>
      <c r="M6" s="2" t="s">
        <v>7</v>
      </c>
      <c r="N6" s="2" t="s">
        <v>8</v>
      </c>
      <c r="O6" s="2" t="s">
        <v>9</v>
      </c>
      <c r="P6" s="6" t="s">
        <v>10</v>
      </c>
    </row>
    <row r="7" spans="1:17" ht="37.5" customHeight="1" x14ac:dyDescent="0.2">
      <c r="A7" s="19">
        <v>1</v>
      </c>
      <c r="B7" s="24" t="s">
        <v>27</v>
      </c>
      <c r="C7" s="18" t="s">
        <v>24</v>
      </c>
      <c r="D7" s="16">
        <v>2000</v>
      </c>
      <c r="E7" s="20">
        <v>530.25</v>
      </c>
      <c r="F7" s="21">
        <v>529.73</v>
      </c>
      <c r="G7" s="21">
        <v>550</v>
      </c>
      <c r="H7" s="17"/>
      <c r="I7" s="17"/>
      <c r="J7" s="17"/>
      <c r="K7" s="17"/>
      <c r="L7" s="17"/>
      <c r="M7" s="21">
        <f>ROUND((E7+F7+G7)/3,2)</f>
        <v>536.66</v>
      </c>
      <c r="N7" s="17">
        <f>SQRT(((SUM((POWER(E7-M7,2)),(POWER(F7-M7,2)),(POWER(G7-M7,2)))/(COLUMNS(E7:G7)-1))))</f>
        <v>11.555704219129177</v>
      </c>
      <c r="O7" s="17">
        <f>N7/M7*100</f>
        <v>2.153263559633507</v>
      </c>
      <c r="P7" s="22">
        <f>D7*M7</f>
        <v>1073320</v>
      </c>
    </row>
    <row r="8" spans="1:17" ht="27" customHeight="1" x14ac:dyDescent="0.2">
      <c r="A8" s="19">
        <v>2</v>
      </c>
      <c r="B8" s="25" t="s">
        <v>28</v>
      </c>
      <c r="C8" s="18" t="s">
        <v>24</v>
      </c>
      <c r="D8" s="16">
        <v>1500</v>
      </c>
      <c r="E8" s="23">
        <v>429.25</v>
      </c>
      <c r="F8" s="21">
        <v>428.83</v>
      </c>
      <c r="G8" s="21">
        <v>440</v>
      </c>
      <c r="H8" s="17"/>
      <c r="I8" s="17"/>
      <c r="J8" s="17"/>
      <c r="K8" s="17"/>
      <c r="L8" s="17"/>
      <c r="M8" s="21">
        <f t="shared" ref="M8:M9" si="0">ROUND((E8+F8+G8)/3,2)</f>
        <v>432.69</v>
      </c>
      <c r="N8" s="17">
        <f t="shared" ref="N8:N11" si="1">SQRT(((SUM((POWER(E8-M8,2)),(POWER(F8-M8,2)),(POWER(G8-M8,2)))/(COLUMNS(E8:G8)-1))))</f>
        <v>6.3312439536002767</v>
      </c>
      <c r="O8" s="17">
        <f t="shared" ref="O8:O11" si="2">N8/M8*100</f>
        <v>1.4632286287180838</v>
      </c>
      <c r="P8" s="22">
        <f t="shared" ref="P8:P11" si="3">D8*M8</f>
        <v>649035</v>
      </c>
    </row>
    <row r="9" spans="1:17" ht="27" customHeight="1" x14ac:dyDescent="0.2">
      <c r="A9" s="19">
        <v>3</v>
      </c>
      <c r="B9" s="24" t="s">
        <v>29</v>
      </c>
      <c r="C9" s="18" t="s">
        <v>24</v>
      </c>
      <c r="D9" s="16">
        <v>1500</v>
      </c>
      <c r="E9" s="23">
        <v>469.65</v>
      </c>
      <c r="F9" s="17">
        <v>469.19</v>
      </c>
      <c r="G9" s="21">
        <v>420</v>
      </c>
      <c r="H9" s="17"/>
      <c r="I9" s="17"/>
      <c r="J9" s="17"/>
      <c r="K9" s="17"/>
      <c r="L9" s="17"/>
      <c r="M9" s="21">
        <f t="shared" si="0"/>
        <v>452.95</v>
      </c>
      <c r="N9" s="17">
        <f t="shared" si="1"/>
        <v>28.533577588518401</v>
      </c>
      <c r="O9" s="17">
        <f t="shared" si="2"/>
        <v>6.2994983085370135</v>
      </c>
      <c r="P9" s="22">
        <f t="shared" si="3"/>
        <v>679425</v>
      </c>
    </row>
    <row r="10" spans="1:17" ht="27" customHeight="1" x14ac:dyDescent="0.2">
      <c r="A10" s="19">
        <v>4</v>
      </c>
      <c r="B10" s="24" t="s">
        <v>30</v>
      </c>
      <c r="C10" s="18" t="s">
        <v>24</v>
      </c>
      <c r="D10" s="16">
        <v>1000</v>
      </c>
      <c r="E10" s="23">
        <v>333.3</v>
      </c>
      <c r="F10" s="17">
        <v>332.97</v>
      </c>
      <c r="G10" s="21">
        <v>368</v>
      </c>
      <c r="H10" s="17"/>
      <c r="I10" s="17"/>
      <c r="J10" s="17"/>
      <c r="K10" s="17"/>
      <c r="L10" s="17"/>
      <c r="M10" s="21">
        <f>ROUND((E10+F10+G10)/3,2)</f>
        <v>344.76</v>
      </c>
      <c r="N10" s="17">
        <f t="shared" si="1"/>
        <v>20.129993790361674</v>
      </c>
      <c r="O10" s="17">
        <f t="shared" si="2"/>
        <v>5.838842612356907</v>
      </c>
      <c r="P10" s="22">
        <f t="shared" si="3"/>
        <v>344760</v>
      </c>
    </row>
    <row r="11" spans="1:17" ht="27" customHeight="1" x14ac:dyDescent="0.2">
      <c r="A11" s="19">
        <v>5</v>
      </c>
      <c r="B11" s="24" t="s">
        <v>31</v>
      </c>
      <c r="C11" s="17" t="s">
        <v>24</v>
      </c>
      <c r="D11" s="17">
        <v>1000</v>
      </c>
      <c r="E11" s="21">
        <v>454.5</v>
      </c>
      <c r="F11" s="17">
        <v>454.05</v>
      </c>
      <c r="G11" s="21">
        <v>450</v>
      </c>
      <c r="H11" s="17"/>
      <c r="I11" s="17"/>
      <c r="J11" s="17"/>
      <c r="K11" s="17"/>
      <c r="L11" s="17"/>
      <c r="M11" s="21">
        <f>ROUND((E11+F11+G11)/3,2)</f>
        <v>452.85</v>
      </c>
      <c r="N11" s="17">
        <f t="shared" si="1"/>
        <v>2.4784067462787487</v>
      </c>
      <c r="O11" s="17">
        <f t="shared" si="2"/>
        <v>0.54729087916059371</v>
      </c>
      <c r="P11" s="22">
        <f t="shared" si="3"/>
        <v>452850</v>
      </c>
    </row>
    <row r="12" spans="1:17" ht="27" customHeight="1" x14ac:dyDescent="0.2">
      <c r="A12" s="26" t="s">
        <v>16</v>
      </c>
      <c r="B12" s="26"/>
      <c r="C12" s="26"/>
      <c r="D12" s="26"/>
      <c r="E12" s="26"/>
      <c r="F12" s="26"/>
      <c r="G12" s="26"/>
      <c r="H12" s="26"/>
      <c r="I12" s="26"/>
      <c r="J12" s="26"/>
      <c r="K12" s="13" t="e">
        <f>SUM(#REF!)</f>
        <v>#REF!</v>
      </c>
      <c r="L12" s="10"/>
      <c r="M12" s="11"/>
      <c r="N12" s="12"/>
      <c r="O12" s="12"/>
      <c r="P12" s="14">
        <f>SUM(P7:P11)</f>
        <v>3199390</v>
      </c>
    </row>
    <row r="13" spans="1:17" ht="53.25" customHeight="1" x14ac:dyDescent="0.2"/>
    <row r="15" spans="1:17" x14ac:dyDescent="0.2">
      <c r="O15" s="5"/>
    </row>
    <row r="17" spans="2:2" x14ac:dyDescent="0.2">
      <c r="B17" s="8"/>
    </row>
  </sheetData>
  <sheetProtection selectLockedCells="1" selectUnlockedCells="1"/>
  <mergeCells count="14">
    <mergeCell ref="A12:J12"/>
    <mergeCell ref="A1:P1"/>
    <mergeCell ref="C5:C6"/>
    <mergeCell ref="D5:D6"/>
    <mergeCell ref="K5:L5"/>
    <mergeCell ref="M5:O5"/>
    <mergeCell ref="E2:P2"/>
    <mergeCell ref="E3:P3"/>
    <mergeCell ref="B4:D4"/>
    <mergeCell ref="E5:G5"/>
    <mergeCell ref="A5:A6"/>
    <mergeCell ref="B5:B6"/>
    <mergeCell ref="B2:D2"/>
    <mergeCell ref="B3:D3"/>
  </mergeCells>
  <printOptions horizontalCentered="1"/>
  <pageMargins left="0.39370078740157483" right="0" top="0.39370078740157483" bottom="0.19685039370078741" header="0.19685039370078741" footer="0"/>
  <pageSetup paperSize="9" scale="80" firstPageNumber="0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цены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user90</dc:creator>
  <cp:lastModifiedBy>Черемных Надежда Викторовна</cp:lastModifiedBy>
  <cp:lastPrinted>2025-04-01T08:45:30Z</cp:lastPrinted>
  <dcterms:created xsi:type="dcterms:W3CDTF">2014-03-27T12:02:45Z</dcterms:created>
  <dcterms:modified xsi:type="dcterms:W3CDTF">2025-04-01T09:29:07Z</dcterms:modified>
</cp:coreProperties>
</file>