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Томск\КЛЮЧИ\2025\156 стройматериалы согласовано\156-25-1клей\"/>
    </mc:Choice>
  </mc:AlternateContent>
  <bookViews>
    <workbookView xWindow="-120" yWindow="-120" windowWidth="29040" windowHeight="15840"/>
  </bookViews>
  <sheets>
    <sheet name="Лист1" sheetId="1" r:id="rId1"/>
  </sheet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L9" i="1" s="1"/>
  <c r="A12" i="1"/>
  <c r="A15" i="1" s="1"/>
  <c r="A16" i="1" s="1"/>
  <c r="A17" i="1" s="1"/>
  <c r="A18" i="1" s="1"/>
  <c r="I12" i="1"/>
  <c r="L12" i="1" s="1"/>
  <c r="I11" i="1"/>
  <c r="L11" i="1" s="1"/>
  <c r="I10" i="1"/>
  <c r="L10" i="1" s="1"/>
  <c r="I14" i="1"/>
  <c r="L14" i="1" s="1"/>
  <c r="I13" i="1"/>
  <c r="L13" i="1" s="1"/>
  <c r="I16" i="1"/>
  <c r="L16" i="1" s="1"/>
  <c r="I15" i="1"/>
  <c r="L15" i="1" s="1"/>
  <c r="I17" i="1"/>
  <c r="L17" i="1" s="1"/>
  <c r="J9" i="1" l="1"/>
  <c r="K9" i="1" s="1"/>
  <c r="J12" i="1"/>
  <c r="K12" i="1" s="1"/>
  <c r="J10" i="1"/>
  <c r="K10" i="1" s="1"/>
  <c r="J11" i="1"/>
  <c r="K11" i="1" s="1"/>
  <c r="J13" i="1"/>
  <c r="K13" i="1" s="1"/>
  <c r="J14" i="1"/>
  <c r="K14" i="1" s="1"/>
  <c r="J16" i="1"/>
  <c r="K16" i="1" s="1"/>
  <c r="J15" i="1"/>
  <c r="K15" i="1" s="1"/>
  <c r="J17" i="1"/>
  <c r="K17" i="1" s="1"/>
  <c r="I18" i="1"/>
  <c r="J18" i="1" s="1"/>
  <c r="K18" i="1" s="1"/>
  <c r="L18" i="1" l="1"/>
  <c r="L19" i="1" s="1"/>
</calcChain>
</file>

<file path=xl/sharedStrings.xml><?xml version="1.0" encoding="utf-8"?>
<sst xmlns="http://schemas.openxmlformats.org/spreadsheetml/2006/main" count="71" uniqueCount="53">
  <si>
    <t>Средняя цена ед. товара,  руб</t>
  </si>
  <si>
    <t>Среднее квадратичное отклонение</t>
  </si>
  <si>
    <t>Начальная максимальная цена контракта, руб</t>
  </si>
  <si>
    <t>Наименование услуги</t>
  </si>
  <si>
    <t>(ОКПД2) /КТРУ</t>
  </si>
  <si>
    <t>Ед. изм.</t>
  </si>
  <si>
    <t>Кол-во</t>
  </si>
  <si>
    <t xml:space="preserve">ОБОСНОВАНИЕ НАЧАЛЬНОЙ (МАКСИМАЛЬНОЙ) ЦЕНЫ  КОНТРАКТА </t>
  </si>
  <si>
    <r>
      <rPr>
        <b/>
        <sz val="12"/>
        <rFont val="Times New Roman"/>
        <family val="1"/>
        <charset val="204"/>
      </rPr>
      <t>Дата подготовки обоснования цены единицы товара (работы, услуги)</t>
    </r>
    <r>
      <rPr>
        <sz val="12"/>
        <rFont val="Times New Roman"/>
        <family val="1"/>
        <charset val="204"/>
      </rPr>
      <t>:</t>
    </r>
    <r>
      <rPr>
        <b/>
        <sz val="12"/>
        <rFont val="Times New Roman"/>
        <family val="1"/>
        <charset val="204"/>
      </rPr>
      <t xml:space="preserve"> </t>
    </r>
  </si>
  <si>
    <t>Обоснование выбранного метода обоснования цены единицы товара (работы, услуги): данный метод является приоритетным в соответствии с частью 6 статьи 22 Федерального закона № 44-ФЗ "О контрактной системе в сфере закупок товаров, работ, услуг для обеспечения государственных и муниципальных нужд".</t>
  </si>
  <si>
    <t>Оплата поставки товара, выполнения работы или оказания услуги осуществляется по цене единицы товара, работы, услуги исходя из количества товара, работ, услуг поставка которого будет осуществлена в ходе исполнения контракта, объема фактически выполненной работы или оказанной услуги, но в размере, не превышающем максимального значения цены контракта(подрядчика, исполнителя), связанных с исполнением контракта.</t>
  </si>
  <si>
    <t>п.п.</t>
  </si>
  <si>
    <t>*Коэффициент вариации цены определяется по следующей формуле:</t>
  </si>
  <si>
    <t>**Расчет начальной (максимальной) цены по позиции производится по формуле:</t>
  </si>
  <si>
    <t>где:</t>
  </si>
  <si>
    <t>V</t>
  </si>
  <si>
    <t xml:space="preserve"> - коэффициент вариации;</t>
  </si>
  <si>
    <r>
      <t xml:space="preserve">НМЦК </t>
    </r>
    <r>
      <rPr>
        <vertAlign val="superscript"/>
        <sz val="9"/>
        <rFont val="Arial"/>
        <family val="2"/>
      </rPr>
      <t>рын</t>
    </r>
    <r>
      <rPr>
        <sz val="9"/>
        <rFont val="Arial"/>
        <family val="2"/>
      </rPr>
      <t>-</t>
    </r>
  </si>
  <si>
    <t>НЦЕ, определяемая методом сопоставимых рыночных цен (анализа рынка);</t>
  </si>
  <si>
    <t xml:space="preserve"> - среднее квадратичное отклонение;</t>
  </si>
  <si>
    <t>v-</t>
  </si>
  <si>
    <t>количество (объем) закупаемого товара (работы, услуги);</t>
  </si>
  <si>
    <t xml:space="preserve">цi </t>
  </si>
  <si>
    <t xml:space="preserve"> - цена единицы товара, работы, услуги, указанная в источнике с номером i;</t>
  </si>
  <si>
    <t>n -</t>
  </si>
  <si>
    <t xml:space="preserve"> количество значений, используемых в расчете;</t>
  </si>
  <si>
    <t xml:space="preserve"> - средняя арифметическая величина цены единицы товара, работы, услуги;</t>
  </si>
  <si>
    <t>n</t>
  </si>
  <si>
    <t xml:space="preserve"> - количество значений, используемых в расчете.</t>
  </si>
  <si>
    <t>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цi-</t>
  </si>
  <si>
    <t>номер источника ценовой информации;  цена единицы товара, работы, услуги, представленная в источнике с номером i, (в т.ч.скорректированная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товаров, выполнения работ, оказания услуг).</t>
  </si>
  <si>
    <t xml:space="preserve">&lt;ц&gt;                                                                                                                                                                                                                                               </t>
  </si>
  <si>
    <t>Итого начальная (максимальнаяцен) цена товара (работы, услуги) составляет, руб**</t>
  </si>
  <si>
    <r>
      <t xml:space="preserve">Используемый метод определения цены единицы товара (работы, услуги): </t>
    </r>
    <r>
      <rPr>
        <sz val="10"/>
        <rFont val="Times New Roman"/>
        <family val="1"/>
        <charset val="204"/>
      </rPr>
      <t>цена единицы товара (работы, услуги) определена в соответствии с положениями, установленными статьей 22 Федерального закона № 44-ФЗ, методом сопоставимых рыночных цен (анализ рынка) в  соответствии с Методическими рекомендациями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исполнителем), утвержденными приказом Минэкономразвития России от 2 октября 2013 г. № 567.</t>
    </r>
  </si>
  <si>
    <t>коэффициент вариации (%) не должен превышать 33 %</t>
  </si>
  <si>
    <t>штука</t>
  </si>
  <si>
    <t>20.30.22.170</t>
  </si>
  <si>
    <t>Пена</t>
  </si>
  <si>
    <t>20.30.11.130</t>
  </si>
  <si>
    <t>Грунтовка</t>
  </si>
  <si>
    <t>Литр;^кубический дециметр</t>
  </si>
  <si>
    <t>20.30.11.120-00000001</t>
  </si>
  <si>
    <t>Краска</t>
  </si>
  <si>
    <t>20.30.21.110</t>
  </si>
  <si>
    <t>Колер</t>
  </si>
  <si>
    <t>Ценовое предложение поставщик №1, руб.  вх. № 1210 от 22.04.25, исх. № 16824 от 18.03.2025</t>
  </si>
  <si>
    <t>Ценовое предложение поставщик № 2, руб.  вх. № 1211 от 22.04.ю2025, исх. №897/2025 от 25.03.2025</t>
  </si>
  <si>
    <t>Ценовое предложение поставщик №3, руб.  вх. №КП-8-000017257, исх. №1212 от 22.04.2025</t>
  </si>
  <si>
    <t>Шпатель</t>
  </si>
  <si>
    <t>25.73.30.299-00000005</t>
  </si>
  <si>
    <t xml:space="preserve">на поставку строительных материалов </t>
  </si>
  <si>
    <t>Литр;^кубический дециметр   килограмм</t>
  </si>
  <si>
    <r>
      <rPr>
        <b/>
        <sz val="11"/>
        <color theme="1"/>
        <rFont val="Times New Roman"/>
        <family val="1"/>
        <charset val="204"/>
      </rPr>
      <t>Итого начальная (максимальная) цена контракта: 829 010 (Восемьсот двадцать девять тысяч десять) рублей 00 копеек</t>
    </r>
    <r>
      <rPr>
        <sz val="11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</si>
</sst>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</font>
    <font>
      <vertAlign val="superscript"/>
      <sz val="9"/>
      <name val="Arial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2" fontId="1" fillId="0" borderId="0" xfId="0" applyNumberFormat="1" applyFont="1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14" fontId="9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1" fillId="3" borderId="0" xfId="0" applyFont="1" applyFill="1" applyAlignment="1">
      <alignment vertical="top"/>
    </xf>
    <xf numFmtId="0" fontId="11" fillId="3" borderId="0" xfId="0" applyFont="1" applyFill="1" applyAlignment="1">
      <alignment horizontal="left" vertical="top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1" fillId="3" borderId="0" xfId="0" applyFont="1" applyFill="1" applyAlignment="1">
      <alignment horizontal="right" vertical="top"/>
    </xf>
    <xf numFmtId="0" fontId="11" fillId="0" borderId="0" xfId="0" applyFont="1" applyAlignment="1">
      <alignment horizontal="right"/>
    </xf>
    <xf numFmtId="0" fontId="6" fillId="3" borderId="0" xfId="0" applyFont="1" applyFill="1" applyAlignment="1">
      <alignment vertical="top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2" fontId="9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center"/>
    </xf>
    <xf numFmtId="2" fontId="15" fillId="0" borderId="0" xfId="0" applyNumberFormat="1" applyFont="1" applyAlignment="1">
      <alignment horizontal="right"/>
    </xf>
    <xf numFmtId="0" fontId="11" fillId="3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6" fillId="3" borderId="0" xfId="0" applyFont="1" applyFill="1" applyAlignment="1">
      <alignment vertical="top" wrapText="1"/>
    </xf>
    <xf numFmtId="0" fontId="11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1" fillId="3" borderId="0" xfId="0" applyFont="1" applyFill="1" applyAlignment="1">
      <alignment horizontal="right" vertical="top" wrapText="1"/>
    </xf>
    <xf numFmtId="0" fontId="11" fillId="0" borderId="0" xfId="0" applyFont="1" applyAlignment="1">
      <alignment horizontal="right" vertical="top" wrapText="1"/>
    </xf>
    <xf numFmtId="0" fontId="4" fillId="3" borderId="0" xfId="0" applyFont="1" applyFill="1" applyAlignment="1">
      <alignment horizontal="left" vertical="top"/>
    </xf>
    <xf numFmtId="0" fontId="3" fillId="2" borderId="0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2" fontId="5" fillId="0" borderId="7" xfId="0" applyNumberFormat="1" applyFont="1" applyFill="1" applyBorder="1" applyAlignment="1">
      <alignment horizontal="left" vertical="top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>
      <alignment horizont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top"/>
    </xf>
    <xf numFmtId="0" fontId="19" fillId="4" borderId="1" xfId="0" applyFont="1" applyFill="1" applyBorder="1" applyAlignment="1">
      <alignment horizontal="center" wrapText="1"/>
    </xf>
    <xf numFmtId="0" fontId="22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/>
    </xf>
    <xf numFmtId="0" fontId="20" fillId="2" borderId="5" xfId="0" applyFont="1" applyFill="1" applyBorder="1" applyAlignment="1">
      <alignment horizontal="center" vertical="top"/>
    </xf>
    <xf numFmtId="0" fontId="20" fillId="2" borderId="6" xfId="0" applyFont="1" applyFill="1" applyBorder="1" applyAlignment="1">
      <alignment horizontal="center" vertical="top"/>
    </xf>
    <xf numFmtId="0" fontId="11" fillId="3" borderId="0" xfId="0" applyFont="1" applyFill="1" applyAlignment="1">
      <alignment horizontal="left" vertical="top" wrapText="1"/>
    </xf>
    <xf numFmtId="0" fontId="11" fillId="3" borderId="0" xfId="0" applyFont="1" applyFill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4" fontId="9" fillId="0" borderId="4" xfId="0" applyNumberFormat="1" applyFont="1" applyBorder="1" applyAlignment="1">
      <alignment horizontal="center" vertical="top"/>
    </xf>
    <xf numFmtId="14" fontId="9" fillId="0" borderId="6" xfId="0" applyNumberFormat="1" applyFont="1" applyBorder="1" applyAlignment="1">
      <alignment horizontal="center" vertical="top"/>
    </xf>
    <xf numFmtId="0" fontId="11" fillId="3" borderId="7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8" fillId="3" borderId="0" xfId="0" applyFont="1" applyFill="1" applyAlignment="1">
      <alignment horizontal="center"/>
    </xf>
    <xf numFmtId="0" fontId="1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125802</xdr:colOff>
      <xdr:row>25</xdr:row>
      <xdr:rowOff>80873</xdr:rowOff>
    </xdr:from>
    <xdr:to>
      <xdr:col>1</xdr:col>
      <xdr:colOff>1680355</xdr:colOff>
      <xdr:row>26</xdr:row>
      <xdr:rowOff>575094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74E9C6E5-4B4A-4A51-BE4A-67C74CB9D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840" y="120994458"/>
          <a:ext cx="1851086" cy="682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96508</xdr:colOff>
      <xdr:row>21</xdr:row>
      <xdr:rowOff>35943</xdr:rowOff>
    </xdr:from>
    <xdr:to>
      <xdr:col>1</xdr:col>
      <xdr:colOff>1455708</xdr:colOff>
      <xdr:row>23</xdr:row>
      <xdr:rowOff>233631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BC88E581-E86F-4AC1-BABD-CE6FEEAF1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2192" y="120194717"/>
          <a:ext cx="1359200" cy="5750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781050</xdr:colOff>
      <xdr:row>20</xdr:row>
      <xdr:rowOff>428625</xdr:rowOff>
    </xdr:from>
    <xdr:to>
      <xdr:col>15</xdr:col>
      <xdr:colOff>9525</xdr:colOff>
      <xdr:row>22</xdr:row>
      <xdr:rowOff>152400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151C7402-9509-459F-9694-2213652AD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15700" y="62503050"/>
          <a:ext cx="260985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topLeftCell="A19" zoomScaleNormal="100" workbookViewId="0">
      <selection activeCell="K36" sqref="K36"/>
    </sheetView>
  </sheetViews>
  <sheetFormatPr defaultRowHeight="12" x14ac:dyDescent="0.25"/>
  <cols>
    <col min="1" max="1" width="4.42578125" style="1" customWidth="1"/>
    <col min="2" max="2" width="25.42578125" style="1" customWidth="1"/>
    <col min="3" max="3" width="12.140625" style="1" customWidth="1"/>
    <col min="4" max="4" width="6.85546875" style="1" customWidth="1"/>
    <col min="5" max="5" width="10.28515625" style="1" customWidth="1"/>
    <col min="6" max="6" width="14.5703125" style="1" customWidth="1"/>
    <col min="7" max="7" width="14.28515625" style="1" customWidth="1"/>
    <col min="8" max="8" width="14" style="1" customWidth="1"/>
    <col min="9" max="9" width="8.42578125" style="1" customWidth="1"/>
    <col min="10" max="10" width="11.140625" style="1" customWidth="1"/>
    <col min="11" max="11" width="10.140625" style="1" customWidth="1"/>
    <col min="12" max="12" width="18.7109375" style="1" customWidth="1"/>
    <col min="13" max="17" width="9.140625" style="1" hidden="1" customWidth="1"/>
    <col min="18" max="18" width="7.85546875" style="1" customWidth="1"/>
    <col min="19" max="16384" width="9.140625" style="1"/>
  </cols>
  <sheetData>
    <row r="1" spans="1:17" ht="93" hidden="1" customHeight="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7" ht="25.5" customHeight="1" x14ac:dyDescent="0.2">
      <c r="A2" s="76" t="s">
        <v>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17" ht="48" customHeight="1" x14ac:dyDescent="0.25">
      <c r="A3" s="77" t="s">
        <v>50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7" ht="21" customHeight="1" x14ac:dyDescent="0.25">
      <c r="A4" s="4" t="s">
        <v>8</v>
      </c>
      <c r="B4" s="5"/>
      <c r="C4" s="5"/>
      <c r="D4" s="6"/>
      <c r="E4" s="7"/>
      <c r="F4" s="5"/>
      <c r="G4" s="5"/>
      <c r="H4" s="5"/>
      <c r="I4" s="71">
        <v>45771</v>
      </c>
      <c r="J4" s="72"/>
      <c r="K4" s="5"/>
      <c r="L4" s="5"/>
      <c r="M4" s="5"/>
      <c r="N4" s="5"/>
      <c r="O4" s="5"/>
      <c r="P4" s="5"/>
      <c r="Q4" s="5"/>
    </row>
    <row r="5" spans="1:17" ht="60" customHeight="1" x14ac:dyDescent="0.25">
      <c r="A5" s="75" t="s">
        <v>33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</row>
    <row r="6" spans="1:17" ht="33" customHeight="1" x14ac:dyDescent="0.25">
      <c r="A6" s="70" t="s">
        <v>9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</row>
    <row r="7" spans="1:17" ht="53.25" customHeight="1" x14ac:dyDescent="0.25">
      <c r="A7" s="70" t="s">
        <v>10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</row>
    <row r="8" spans="1:17" ht="108" customHeight="1" x14ac:dyDescent="0.25">
      <c r="A8" s="48" t="s">
        <v>11</v>
      </c>
      <c r="B8" s="49" t="s">
        <v>3</v>
      </c>
      <c r="C8" s="50" t="s">
        <v>4</v>
      </c>
      <c r="D8" s="50" t="s">
        <v>6</v>
      </c>
      <c r="E8" s="50" t="s">
        <v>5</v>
      </c>
      <c r="F8" s="53" t="s">
        <v>45</v>
      </c>
      <c r="G8" s="53" t="s">
        <v>46</v>
      </c>
      <c r="H8" s="53" t="s">
        <v>47</v>
      </c>
      <c r="I8" s="51" t="s">
        <v>0</v>
      </c>
      <c r="J8" s="51" t="s">
        <v>1</v>
      </c>
      <c r="K8" s="51" t="s">
        <v>34</v>
      </c>
      <c r="L8" s="51" t="s">
        <v>2</v>
      </c>
    </row>
    <row r="9" spans="1:17" ht="108" customHeight="1" x14ac:dyDescent="0.2">
      <c r="A9" s="41">
        <v>1</v>
      </c>
      <c r="B9" s="46" t="s">
        <v>48</v>
      </c>
      <c r="C9" s="52" t="s">
        <v>49</v>
      </c>
      <c r="D9" s="42">
        <v>20</v>
      </c>
      <c r="E9" s="47" t="s">
        <v>35</v>
      </c>
      <c r="F9" s="44">
        <v>141</v>
      </c>
      <c r="G9" s="45">
        <v>155</v>
      </c>
      <c r="H9" s="45">
        <v>130.71</v>
      </c>
      <c r="I9" s="44">
        <f t="shared" ref="I9" si="0">ROUND((F9+G9+H9)/3,2)</f>
        <v>142.24</v>
      </c>
      <c r="J9" s="39">
        <f t="shared" ref="J9" si="1">SQRT((POWER(F9-I9,2)+POWER(G9-I9,2)+POWER(H9-I9,2))/(3-1))</f>
        <v>12.192130658748695</v>
      </c>
      <c r="K9" s="40">
        <f t="shared" ref="K9" si="2">J9/I9*100</f>
        <v>8.571520429379003</v>
      </c>
      <c r="L9" s="44">
        <f t="shared" ref="L9" si="3">ROUND(D9*I9,2)</f>
        <v>2844.8</v>
      </c>
    </row>
    <row r="10" spans="1:17" ht="42" customHeight="1" x14ac:dyDescent="0.2">
      <c r="A10" s="41">
        <v>3</v>
      </c>
      <c r="B10" s="54" t="s">
        <v>37</v>
      </c>
      <c r="C10" s="55" t="s">
        <v>36</v>
      </c>
      <c r="D10" s="56">
        <v>50</v>
      </c>
      <c r="E10" s="57" t="s">
        <v>35</v>
      </c>
      <c r="F10" s="45">
        <v>554.38</v>
      </c>
      <c r="G10" s="45">
        <v>630</v>
      </c>
      <c r="H10" s="45">
        <v>618.26</v>
      </c>
      <c r="I10" s="44">
        <f t="shared" ref="I10:I18" si="4">ROUND((F10+G10+H10)/3,2)</f>
        <v>600.88</v>
      </c>
      <c r="J10" s="39">
        <f t="shared" ref="J10:J18" si="5">SQRT((POWER(F10-I10,2)+POWER(G10-I10,2)+POWER(H10-I10,2))/(3-1))</f>
        <v>40.695754078281922</v>
      </c>
      <c r="K10" s="40">
        <f t="shared" ref="K10:K18" si="6">J10/I10*100</f>
        <v>6.7726923975306095</v>
      </c>
      <c r="L10" s="44">
        <f t="shared" ref="L10:L18" si="7">ROUND(D10*I10,2)</f>
        <v>30044</v>
      </c>
      <c r="P10" s="2"/>
    </row>
    <row r="11" spans="1:17" ht="42" customHeight="1" x14ac:dyDescent="0.2">
      <c r="A11" s="41">
        <v>4</v>
      </c>
      <c r="B11" s="46" t="s">
        <v>39</v>
      </c>
      <c r="C11" s="52" t="s">
        <v>38</v>
      </c>
      <c r="D11" s="42">
        <v>100</v>
      </c>
      <c r="E11" s="52" t="s">
        <v>40</v>
      </c>
      <c r="F11" s="44">
        <v>132.9</v>
      </c>
      <c r="G11" s="45">
        <v>140</v>
      </c>
      <c r="H11" s="45">
        <v>133.6</v>
      </c>
      <c r="I11" s="44">
        <f t="shared" si="4"/>
        <v>135.5</v>
      </c>
      <c r="J11" s="39">
        <f t="shared" si="5"/>
        <v>3.9127995093027699</v>
      </c>
      <c r="K11" s="40">
        <f t="shared" si="6"/>
        <v>2.8876749146145904</v>
      </c>
      <c r="L11" s="44">
        <f t="shared" si="7"/>
        <v>13550</v>
      </c>
      <c r="P11" s="2"/>
    </row>
    <row r="12" spans="1:17" ht="42" customHeight="1" x14ac:dyDescent="0.2">
      <c r="A12" s="41" t="e">
        <f>#REF!+1</f>
        <v>#REF!</v>
      </c>
      <c r="B12" s="46" t="s">
        <v>42</v>
      </c>
      <c r="C12" s="47" t="s">
        <v>41</v>
      </c>
      <c r="D12" s="43">
        <v>1350</v>
      </c>
      <c r="E12" s="60" t="s">
        <v>51</v>
      </c>
      <c r="F12" s="44">
        <v>577.78</v>
      </c>
      <c r="G12" s="45">
        <v>688.89</v>
      </c>
      <c r="H12" s="45">
        <v>422.72</v>
      </c>
      <c r="I12" s="44">
        <f t="shared" si="4"/>
        <v>563.13</v>
      </c>
      <c r="J12" s="39">
        <f t="shared" si="5"/>
        <v>133.68838431217571</v>
      </c>
      <c r="K12" s="58">
        <f t="shared" si="6"/>
        <v>23.740234814727632</v>
      </c>
      <c r="L12" s="44">
        <f t="shared" si="7"/>
        <v>760225.5</v>
      </c>
      <c r="P12" s="2"/>
    </row>
    <row r="13" spans="1:17" ht="42" customHeight="1" x14ac:dyDescent="0.25">
      <c r="A13" s="41">
        <v>8</v>
      </c>
      <c r="B13" s="46" t="s">
        <v>44</v>
      </c>
      <c r="C13" s="47" t="s">
        <v>43</v>
      </c>
      <c r="D13" s="43">
        <v>10</v>
      </c>
      <c r="E13" s="43" t="s">
        <v>35</v>
      </c>
      <c r="F13" s="44">
        <v>349</v>
      </c>
      <c r="G13" s="45">
        <v>399</v>
      </c>
      <c r="H13" s="45">
        <v>308.64999999999998</v>
      </c>
      <c r="I13" s="44">
        <f t="shared" si="4"/>
        <v>352.22</v>
      </c>
      <c r="J13" s="39">
        <f t="shared" si="5"/>
        <v>45.260809206199589</v>
      </c>
      <c r="K13" s="40">
        <f t="shared" si="6"/>
        <v>12.850153087899491</v>
      </c>
      <c r="L13" s="44">
        <f t="shared" si="7"/>
        <v>3522.2</v>
      </c>
      <c r="P13" s="2"/>
    </row>
    <row r="14" spans="1:17" ht="42" customHeight="1" x14ac:dyDescent="0.25">
      <c r="A14" s="41">
        <v>8</v>
      </c>
      <c r="B14" s="46" t="s">
        <v>44</v>
      </c>
      <c r="C14" s="47" t="s">
        <v>43</v>
      </c>
      <c r="D14" s="43">
        <v>10</v>
      </c>
      <c r="E14" s="43" t="s">
        <v>35</v>
      </c>
      <c r="F14" s="44">
        <v>349</v>
      </c>
      <c r="G14" s="45">
        <v>399</v>
      </c>
      <c r="H14" s="45">
        <v>308.64999999999998</v>
      </c>
      <c r="I14" s="44">
        <f t="shared" si="4"/>
        <v>352.22</v>
      </c>
      <c r="J14" s="39">
        <f t="shared" si="5"/>
        <v>45.260809206199589</v>
      </c>
      <c r="K14" s="40">
        <f t="shared" si="6"/>
        <v>12.850153087899491</v>
      </c>
      <c r="L14" s="44">
        <f t="shared" si="7"/>
        <v>3522.2</v>
      </c>
      <c r="P14" s="2"/>
    </row>
    <row r="15" spans="1:17" ht="42" customHeight="1" x14ac:dyDescent="0.25">
      <c r="A15" s="41">
        <f t="shared" ref="A15:A18" si="8">A14+1</f>
        <v>9</v>
      </c>
      <c r="B15" s="46" t="s">
        <v>44</v>
      </c>
      <c r="C15" s="47" t="s">
        <v>43</v>
      </c>
      <c r="D15" s="43">
        <v>10</v>
      </c>
      <c r="E15" s="43" t="s">
        <v>35</v>
      </c>
      <c r="F15" s="44">
        <v>435</v>
      </c>
      <c r="G15" s="45">
        <v>495</v>
      </c>
      <c r="H15" s="45">
        <v>308.64999999999998</v>
      </c>
      <c r="I15" s="44">
        <f t="shared" si="4"/>
        <v>412.88</v>
      </c>
      <c r="J15" s="39">
        <f t="shared" si="5"/>
        <v>95.123292888755714</v>
      </c>
      <c r="K15" s="40">
        <f t="shared" si="6"/>
        <v>23.038968438470189</v>
      </c>
      <c r="L15" s="44">
        <f t="shared" si="7"/>
        <v>4128.8</v>
      </c>
      <c r="P15" s="2"/>
    </row>
    <row r="16" spans="1:17" ht="42" customHeight="1" x14ac:dyDescent="0.25">
      <c r="A16" s="41">
        <f t="shared" si="8"/>
        <v>10</v>
      </c>
      <c r="B16" s="46" t="s">
        <v>44</v>
      </c>
      <c r="C16" s="47" t="s">
        <v>43</v>
      </c>
      <c r="D16" s="43">
        <v>10</v>
      </c>
      <c r="E16" s="43" t="s">
        <v>35</v>
      </c>
      <c r="F16" s="44">
        <v>435</v>
      </c>
      <c r="G16" s="45">
        <v>495</v>
      </c>
      <c r="H16" s="45">
        <v>308.64999999999998</v>
      </c>
      <c r="I16" s="44">
        <f t="shared" si="4"/>
        <v>412.88</v>
      </c>
      <c r="J16" s="39">
        <f t="shared" si="5"/>
        <v>95.123292888755714</v>
      </c>
      <c r="K16" s="40">
        <f t="shared" si="6"/>
        <v>23.038968438470189</v>
      </c>
      <c r="L16" s="44">
        <f t="shared" si="7"/>
        <v>4128.8</v>
      </c>
      <c r="P16" s="2"/>
    </row>
    <row r="17" spans="1:17" ht="42" customHeight="1" x14ac:dyDescent="0.25">
      <c r="A17" s="41">
        <f t="shared" si="8"/>
        <v>11</v>
      </c>
      <c r="B17" s="46" t="s">
        <v>44</v>
      </c>
      <c r="C17" s="47" t="s">
        <v>43</v>
      </c>
      <c r="D17" s="43">
        <v>10</v>
      </c>
      <c r="E17" s="43" t="s">
        <v>35</v>
      </c>
      <c r="F17" s="44">
        <v>349</v>
      </c>
      <c r="G17" s="45">
        <v>399</v>
      </c>
      <c r="H17" s="45">
        <v>308.64999999999998</v>
      </c>
      <c r="I17" s="44">
        <f t="shared" si="4"/>
        <v>352.22</v>
      </c>
      <c r="J17" s="39">
        <f t="shared" si="5"/>
        <v>45.260809206199589</v>
      </c>
      <c r="K17" s="40">
        <f t="shared" si="6"/>
        <v>12.850153087899491</v>
      </c>
      <c r="L17" s="44">
        <f t="shared" si="7"/>
        <v>3522.2</v>
      </c>
      <c r="P17" s="2"/>
    </row>
    <row r="18" spans="1:17" ht="42" customHeight="1" x14ac:dyDescent="0.25">
      <c r="A18" s="41">
        <f t="shared" si="8"/>
        <v>12</v>
      </c>
      <c r="B18" s="46" t="s">
        <v>44</v>
      </c>
      <c r="C18" s="47" t="s">
        <v>43</v>
      </c>
      <c r="D18" s="43">
        <v>10</v>
      </c>
      <c r="E18" s="43" t="s">
        <v>35</v>
      </c>
      <c r="F18" s="44">
        <v>349</v>
      </c>
      <c r="G18" s="45">
        <v>399</v>
      </c>
      <c r="H18" s="45">
        <v>308.45999999999998</v>
      </c>
      <c r="I18" s="44">
        <f t="shared" si="4"/>
        <v>352.15</v>
      </c>
      <c r="J18" s="39">
        <f t="shared" si="5"/>
        <v>45.352293767790847</v>
      </c>
      <c r="K18" s="40">
        <f t="shared" si="6"/>
        <v>12.878686289305936</v>
      </c>
      <c r="L18" s="44">
        <f t="shared" si="7"/>
        <v>3521.5</v>
      </c>
      <c r="P18" s="2"/>
    </row>
    <row r="19" spans="1:17" ht="18.75" customHeight="1" x14ac:dyDescent="0.25">
      <c r="A19" s="63" t="s">
        <v>32</v>
      </c>
      <c r="B19" s="64"/>
      <c r="C19" s="64"/>
      <c r="D19" s="64"/>
      <c r="E19" s="64"/>
      <c r="F19" s="64"/>
      <c r="G19" s="64"/>
      <c r="H19" s="64"/>
      <c r="I19" s="64"/>
      <c r="J19" s="64"/>
      <c r="K19" s="65"/>
      <c r="L19" s="59">
        <f>SUM(L9:L18)</f>
        <v>829010</v>
      </c>
      <c r="N19" s="3"/>
    </row>
    <row r="20" spans="1:17" ht="18.75" customHeight="1" x14ac:dyDescent="0.25">
      <c r="A20" s="36"/>
      <c r="B20" s="36"/>
      <c r="C20" s="36"/>
      <c r="D20" s="36"/>
      <c r="E20" s="36"/>
      <c r="F20" s="36"/>
      <c r="G20" s="36"/>
      <c r="H20" s="36"/>
      <c r="I20" s="37"/>
      <c r="J20" s="37"/>
      <c r="K20" s="37"/>
      <c r="L20" s="38"/>
      <c r="N20" s="3"/>
    </row>
    <row r="21" spans="1:17" ht="33.75" customHeight="1" x14ac:dyDescent="0.25">
      <c r="A21" s="8" t="s">
        <v>12</v>
      </c>
      <c r="B21" s="8"/>
      <c r="C21" s="9"/>
      <c r="D21" s="6"/>
      <c r="E21" s="10"/>
      <c r="F21" s="10"/>
      <c r="G21" s="11"/>
      <c r="H21" s="11"/>
      <c r="I21" s="73" t="s">
        <v>13</v>
      </c>
      <c r="J21" s="73"/>
      <c r="K21" s="73"/>
      <c r="L21" s="73"/>
      <c r="M21" s="11"/>
      <c r="N21" s="11"/>
      <c r="O21" s="11"/>
      <c r="P21" s="11"/>
      <c r="Q21" s="11"/>
    </row>
    <row r="22" spans="1:17" ht="15" x14ac:dyDescent="0.25">
      <c r="A22" s="8"/>
      <c r="B22" s="8"/>
      <c r="C22" s="9"/>
      <c r="D22" s="6"/>
      <c r="E22" s="10"/>
      <c r="F22" s="10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 ht="15" x14ac:dyDescent="0.25">
      <c r="A23" s="8"/>
      <c r="B23" s="12" t="s">
        <v>14</v>
      </c>
      <c r="C23" s="9"/>
      <c r="D23" s="6"/>
      <c r="E23" s="10"/>
      <c r="F23" s="10"/>
      <c r="G23" s="11"/>
      <c r="H23" s="11"/>
      <c r="I23" s="11" t="s">
        <v>14</v>
      </c>
      <c r="J23" s="11"/>
      <c r="K23" s="11"/>
      <c r="L23" s="11"/>
      <c r="M23" s="11"/>
      <c r="N23" s="11"/>
      <c r="O23" s="11"/>
      <c r="P23" s="11"/>
      <c r="Q23" s="11"/>
    </row>
    <row r="24" spans="1:17" ht="46.5" customHeight="1" x14ac:dyDescent="0.25">
      <c r="A24" s="8"/>
      <c r="B24" s="12" t="s">
        <v>15</v>
      </c>
      <c r="C24" s="13" t="s">
        <v>16</v>
      </c>
      <c r="D24" s="6"/>
      <c r="E24" s="10"/>
      <c r="F24" s="10"/>
      <c r="G24" s="11"/>
      <c r="H24" s="14"/>
      <c r="I24" s="15" t="s">
        <v>17</v>
      </c>
      <c r="J24" s="66" t="s">
        <v>18</v>
      </c>
      <c r="K24" s="66"/>
      <c r="L24" s="66"/>
      <c r="M24" s="11"/>
      <c r="N24" s="11"/>
      <c r="O24" s="11"/>
      <c r="P24" s="11"/>
      <c r="Q24" s="11"/>
    </row>
    <row r="25" spans="1:17" ht="34.5" customHeight="1" x14ac:dyDescent="0.25">
      <c r="A25" s="8"/>
      <c r="B25" s="8"/>
      <c r="C25" s="13" t="s">
        <v>19</v>
      </c>
      <c r="D25" s="6"/>
      <c r="E25" s="10"/>
      <c r="F25" s="10"/>
      <c r="G25" s="11"/>
      <c r="H25" s="11"/>
      <c r="I25" s="16" t="s">
        <v>20</v>
      </c>
      <c r="J25" s="67" t="s">
        <v>21</v>
      </c>
      <c r="K25" s="67"/>
      <c r="L25" s="67"/>
      <c r="M25" s="11"/>
      <c r="N25" s="11"/>
      <c r="O25" s="11"/>
      <c r="P25" s="11"/>
      <c r="Q25" s="11"/>
    </row>
    <row r="26" spans="1:17" ht="15" x14ac:dyDescent="0.25">
      <c r="A26" s="8"/>
      <c r="B26" s="17" t="s">
        <v>22</v>
      </c>
      <c r="C26" s="68" t="s">
        <v>23</v>
      </c>
      <c r="D26" s="68"/>
      <c r="E26" s="68"/>
      <c r="F26" s="68"/>
      <c r="G26" s="11"/>
      <c r="H26" s="11"/>
      <c r="I26" s="16" t="s">
        <v>24</v>
      </c>
      <c r="J26" s="35" t="s">
        <v>25</v>
      </c>
      <c r="K26" s="11"/>
      <c r="L26" s="11"/>
      <c r="M26" s="11"/>
      <c r="N26" s="11"/>
      <c r="O26" s="11"/>
      <c r="P26" s="11"/>
      <c r="Q26" s="11"/>
    </row>
    <row r="27" spans="1:17" ht="132" customHeight="1" x14ac:dyDescent="0.25">
      <c r="A27" s="8"/>
      <c r="B27" s="34" t="s">
        <v>31</v>
      </c>
      <c r="C27" s="69" t="s">
        <v>26</v>
      </c>
      <c r="D27" s="69"/>
      <c r="E27" s="69"/>
      <c r="F27" s="69"/>
      <c r="G27" s="11"/>
      <c r="H27" s="11"/>
      <c r="I27" s="33" t="s">
        <v>29</v>
      </c>
      <c r="J27" s="62" t="s">
        <v>30</v>
      </c>
      <c r="K27" s="62"/>
      <c r="L27" s="62"/>
      <c r="M27" s="11"/>
      <c r="N27" s="11"/>
      <c r="O27" s="11"/>
      <c r="P27" s="11"/>
      <c r="Q27" s="11"/>
    </row>
    <row r="28" spans="1:17" ht="24" customHeight="1" x14ac:dyDescent="0.25">
      <c r="A28" s="10"/>
      <c r="B28" s="12" t="s">
        <v>27</v>
      </c>
      <c r="C28" s="13" t="s">
        <v>28</v>
      </c>
      <c r="D28" s="18"/>
      <c r="E28" s="10"/>
      <c r="F28" s="10"/>
      <c r="G28" s="11"/>
      <c r="H28" s="11"/>
      <c r="I28" s="16"/>
      <c r="J28" s="66"/>
      <c r="K28" s="66"/>
      <c r="L28" s="66"/>
      <c r="M28" s="66"/>
      <c r="N28" s="66"/>
      <c r="O28" s="66"/>
      <c r="P28" s="66"/>
      <c r="Q28" s="66"/>
    </row>
    <row r="29" spans="1:17" ht="0.75" customHeight="1" x14ac:dyDescent="0.25">
      <c r="A29" s="19"/>
      <c r="B29" s="19"/>
      <c r="C29" s="19"/>
      <c r="D29" s="19"/>
      <c r="E29" s="19"/>
      <c r="F29" s="19"/>
      <c r="G29" s="20"/>
      <c r="H29" s="20"/>
      <c r="I29" s="20"/>
      <c r="J29" s="20"/>
      <c r="K29" s="20"/>
      <c r="L29" s="21"/>
      <c r="M29" s="22"/>
      <c r="N29" s="22"/>
      <c r="O29" s="22"/>
      <c r="P29" s="22"/>
      <c r="Q29" s="22"/>
    </row>
    <row r="30" spans="1:17" ht="15.75" hidden="1" x14ac:dyDescent="0.25">
      <c r="A30" s="23"/>
      <c r="B30" s="23"/>
      <c r="C30" s="23"/>
      <c r="D30" s="24"/>
      <c r="E30" s="23"/>
      <c r="F30" s="25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</row>
    <row r="31" spans="1:17" ht="15" x14ac:dyDescent="0.25">
      <c r="A31" s="26"/>
      <c r="B31" s="27"/>
      <c r="C31" s="28"/>
      <c r="D31" s="29"/>
      <c r="E31" s="26"/>
      <c r="F31" s="26"/>
      <c r="G31" s="30"/>
      <c r="H31" s="26"/>
      <c r="I31" s="26"/>
      <c r="J31" s="30"/>
      <c r="K31" s="30"/>
      <c r="L31" s="30"/>
      <c r="M31" s="30"/>
      <c r="N31" s="30"/>
      <c r="O31" s="30"/>
      <c r="P31" s="30"/>
      <c r="Q31" s="30"/>
    </row>
    <row r="32" spans="1:17" ht="33" customHeight="1" x14ac:dyDescent="0.25">
      <c r="A32" s="61" t="s">
        <v>52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1:17" ht="3" customHeight="1" x14ac:dyDescent="0.25">
      <c r="A33" s="31"/>
      <c r="B33" s="31"/>
      <c r="C33" s="31"/>
      <c r="D33" s="32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</row>
  </sheetData>
  <mergeCells count="16">
    <mergeCell ref="A7:Q7"/>
    <mergeCell ref="I4:J4"/>
    <mergeCell ref="I21:L21"/>
    <mergeCell ref="A1:L1"/>
    <mergeCell ref="A5:Q5"/>
    <mergeCell ref="A6:Q6"/>
    <mergeCell ref="A2:Q2"/>
    <mergeCell ref="A3:Q3"/>
    <mergeCell ref="A32:Q32"/>
    <mergeCell ref="J27:L27"/>
    <mergeCell ref="A19:K19"/>
    <mergeCell ref="J24:L24"/>
    <mergeCell ref="J25:L25"/>
    <mergeCell ref="C26:F26"/>
    <mergeCell ref="C27:F27"/>
    <mergeCell ref="J28:Q28"/>
  </mergeCells>
  <phoneticPr fontId="2" type="noConversion"/>
  <pageMargins left="0.7" right="0.7" top="0.75" bottom="0.75" header="0.3" footer="0.3"/>
  <pageSetup paperSize="9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PolyakovaLB</dc:creator>
  <cp:lastModifiedBy>user</cp:lastModifiedBy>
  <cp:lastPrinted>2025-04-25T05:08:39Z</cp:lastPrinted>
  <dcterms:created xsi:type="dcterms:W3CDTF">2021-11-30T07:56:24Z</dcterms:created>
  <dcterms:modified xsi:type="dcterms:W3CDTF">2025-04-30T04:56:42Z</dcterms:modified>
</cp:coreProperties>
</file>