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OW\Desktop\4818-ЭА Ремонт моста L=13,4 Шелопугино ЗАБАВТОДОР\"/>
    </mc:Choice>
  </mc:AlternateContent>
  <bookViews>
    <workbookView xWindow="-120" yWindow="-120" windowWidth="29040" windowHeight="15840"/>
  </bookViews>
  <sheets>
    <sheet name="МСО 333 - Смета контракта (прое" sheetId="1" r:id="rId1"/>
  </sheets>
  <definedNames>
    <definedName name="_xlnm.Print_Titles" localSheetId="0">'МСО 333 - Смета контракта (прое'!$11:$11</definedName>
    <definedName name="_xlnm.Print_Area" localSheetId="0">'МСО 333 - Смета контракта (прое'!$A$1:$AN$122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4" i="1" l="1"/>
  <c r="K105" i="1"/>
  <c r="K106" i="1"/>
  <c r="K107" i="1"/>
  <c r="K108" i="1"/>
  <c r="K109" i="1"/>
  <c r="K110" i="1"/>
  <c r="K103" i="1"/>
  <c r="K92" i="1"/>
  <c r="K93" i="1"/>
  <c r="K94" i="1"/>
  <c r="K95" i="1"/>
  <c r="K96" i="1"/>
  <c r="K97" i="1"/>
  <c r="K98" i="1"/>
  <c r="K99" i="1"/>
  <c r="K91" i="1"/>
  <c r="K38" i="1"/>
  <c r="K39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3" i="1"/>
  <c r="K74" i="1"/>
  <c r="K75" i="1"/>
  <c r="K77" i="1"/>
  <c r="K78" i="1"/>
  <c r="K79" i="1"/>
  <c r="K80" i="1"/>
  <c r="K81" i="1"/>
  <c r="K82" i="1"/>
  <c r="K84" i="1"/>
  <c r="K86" i="1"/>
  <c r="K37" i="1"/>
  <c r="K15" i="1"/>
  <c r="K16" i="1"/>
  <c r="K17" i="1"/>
  <c r="K18" i="1"/>
  <c r="K20" i="1"/>
  <c r="K21" i="1"/>
  <c r="K22" i="1"/>
  <c r="K23" i="1"/>
  <c r="K24" i="1"/>
  <c r="K25" i="1"/>
  <c r="K26" i="1"/>
  <c r="K27" i="1"/>
  <c r="K28" i="1"/>
  <c r="K29" i="1"/>
  <c r="K31" i="1"/>
  <c r="K32" i="1"/>
  <c r="K14" i="1"/>
  <c r="K111" i="1" l="1"/>
  <c r="K112" i="1" s="1"/>
  <c r="K33" i="1"/>
  <c r="K34" i="1" s="1"/>
  <c r="K100" i="1"/>
  <c r="K101" i="1" s="1"/>
  <c r="K87" i="1"/>
  <c r="K88" i="1" s="1"/>
  <c r="K113" i="1" l="1"/>
  <c r="K114" i="1" s="1"/>
  <c r="K115" i="1" s="1"/>
</calcChain>
</file>

<file path=xl/sharedStrings.xml><?xml version="1.0" encoding="utf-8"?>
<sst xmlns="http://schemas.openxmlformats.org/spreadsheetml/2006/main" count="549" uniqueCount="277">
  <si>
    <t>Утверждено приказом № 841/пр от 23 декабря 2019 г. Минстроя РФ</t>
  </si>
  <si>
    <t>Смета контракта</t>
  </si>
  <si>
    <t/>
  </si>
  <si>
    <t>(наименование объекта)</t>
  </si>
  <si>
    <t>№п/п</t>
  </si>
  <si>
    <t>Номер сметы</t>
  </si>
  <si>
    <t>Наименование конструктивных решений (элементов), комплексов (видов) работ, оборудования</t>
  </si>
  <si>
    <t>Единица измерения</t>
  </si>
  <si>
    <t>Количество (объем работ)</t>
  </si>
  <si>
    <t>Цена на единицу измерения, без НДС руб.</t>
  </si>
  <si>
    <t>Стоимость всего, руб</t>
  </si>
  <si>
    <t>Страна происхождения оборудования</t>
  </si>
  <si>
    <t>Раздел 2. Подготовительные и демонтажные работы</t>
  </si>
  <si>
    <t>Организация движения и ограждение мест производства работ</t>
  </si>
  <si>
    <t>1</t>
  </si>
  <si>
    <t>ЛС БН Поз.: 1</t>
  </si>
  <si>
    <t>Установка дорожных знаков бесфундаментных: на деревянных брусьях</t>
  </si>
  <si>
    <t>100 шт</t>
  </si>
  <si>
    <t>2</t>
  </si>
  <si>
    <t>ЛС БН Поз.: 2</t>
  </si>
  <si>
    <t>При установке дополнительных щитков добавлять к расценкам таблиц с 27-09-008 по 27-09-011</t>
  </si>
  <si>
    <t>3</t>
  </si>
  <si>
    <t>ЛС БН Поз.: 3</t>
  </si>
  <si>
    <t>Знаки дорожные на оцинкованной подоснове со световозвращающей пленкой: предупреждающие, размером 900х900х900 мм, тип 1.1, 1.2, 1.5-1.33 с 5- ти кратной оборачиваемостью</t>
  </si>
  <si>
    <t>шт</t>
  </si>
  <si>
    <t>4</t>
  </si>
  <si>
    <t>ЛС БН Поз.: 4</t>
  </si>
  <si>
    <t>Знак дорожный на оцинкованной подоснове со световозвращающей пленкой типа Б, диаметр круга 700 мм, с 5- ти кратной оборачиваемостью</t>
  </si>
  <si>
    <t>5</t>
  </si>
  <si>
    <t>ЛС БН Поз.: 5</t>
  </si>
  <si>
    <t>Знаки дорожные на оцинкованной подоснове со световозвращающей пленкой: особых предписаний, размером 1350х900 мм, тип 5.1-5.4 (схема объезда) с 5- ти кратной оборачиваемостью</t>
  </si>
  <si>
    <t>Устройство временного объезда c укладкой металлической трубы</t>
  </si>
  <si>
    <t>6</t>
  </si>
  <si>
    <t>ЛС БН Поз.: 6</t>
  </si>
  <si>
    <t>Разработка грунта экскаваторами с погрузкой на автомобили-самосвалы, вместимость ковша 1 (1-1,2) м3, группа грунтов: 3</t>
  </si>
  <si>
    <t>1000 м3</t>
  </si>
  <si>
    <t>7</t>
  </si>
  <si>
    <t>ЛС БН Поз.: 7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</si>
  <si>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</t>
  </si>
  <si>
    <t>т</t>
  </si>
  <si>
    <t>8</t>
  </si>
  <si>
    <t>ЛС БН Поз.: 8</t>
  </si>
  <si>
    <t>Уплотнение грунта прицепными катками на пневмоколесном ходу 25 т на первый проход по одному следу при толщине слоя 25 см</t>
  </si>
  <si>
    <t>9</t>
  </si>
  <si>
    <t>ЛС БН Поз.: 9</t>
  </si>
  <si>
    <t>На каждый последующий проход по одному следу добавлять к норме 01-02-001-1</t>
  </si>
  <si>
    <t>10</t>
  </si>
  <si>
    <t>ЛС БН Поз.: 10</t>
  </si>
  <si>
    <t>Планировка откосов и полотна: насыпей механизированным способом, группа грунтов 3</t>
  </si>
  <si>
    <t>1000 м2</t>
  </si>
  <si>
    <t>11</t>
  </si>
  <si>
    <t>ЛС БН Поз.: 11</t>
  </si>
  <si>
    <t>Разработка грунта в отвал экскаваторами, вместимость ковша 1 (1-1,2) м3, группа грунтов: 3</t>
  </si>
  <si>
    <t>12</t>
  </si>
  <si>
    <t>ЛС БН Поз.: 12</t>
  </si>
  <si>
    <t>Укладка металлических гофрированных цельновитых водопропускных труб диаметром: 1 м</t>
  </si>
  <si>
    <t>м</t>
  </si>
  <si>
    <t>13</t>
  </si>
  <si>
    <t>ЛС БН Поз.: 13</t>
  </si>
  <si>
    <t>Материал однокомпонентный на каучуково-смоляной основе, гидроизоляционный, антикоррозионный, высыхающего типа, для объектов транспортного и гражданского строительства</t>
  </si>
  <si>
    <t>кг</t>
  </si>
  <si>
    <t>14</t>
  </si>
  <si>
    <t>ЛС БН Поз.: 14</t>
  </si>
  <si>
    <t>Материал рулонный битумно-полимерный кровельный и гидроизоляционный, наплавляемый, основа полиэфирное волокно, гибкость не выше -15 °C, прочность не менее 400-600 Н, теплостойкость не менее 130 °C</t>
  </si>
  <si>
    <t>м2</t>
  </si>
  <si>
    <t>15</t>
  </si>
  <si>
    <t>ЛС БН Поз.: 15</t>
  </si>
  <si>
    <t>Трубы стальные электросварные прямошовные и спиральношовные, класс прочности К38, наружный диаметр 1020 мм, толщина стенки 10 мм (труба б/у с пятикр. оборач.)</t>
  </si>
  <si>
    <t>Разборка насыпи с включениями строительного мусора</t>
  </si>
  <si>
    <t>16</t>
  </si>
  <si>
    <t>ЛС БН Поз.: 16</t>
  </si>
  <si>
    <t>Разработка грунта экскаваторами с погрузкой на автомобили-самосвалы, вместимость ковша 1 (1-1,2) м3, группа грунтов: 4- разборка насыпи из техногенного грунта со строительным мусором</t>
  </si>
  <si>
    <t>17</t>
  </si>
  <si>
    <t>ЛС БН Поз.: 17</t>
  </si>
  <si>
    <t>Перевозка грузов I класса автомобилями-самосвалами грузоподъемностью до 15 т по дорогам с переходным (булыжным, щебеночным, гравийным) дорожным покрытием на расстояние 57 км</t>
  </si>
  <si>
    <t>Итого по разделу 2 Подготовительные и демонтажные работы</t>
  </si>
  <si>
    <t>Всего с НДС</t>
  </si>
  <si>
    <t>Раздел 3. Монтаж элементов моста</t>
  </si>
  <si>
    <t>Разборка существующей насыпи</t>
  </si>
  <si>
    <t>18</t>
  </si>
  <si>
    <t>ЛС БН Поз.: 18</t>
  </si>
  <si>
    <t>Разработка грунта в отвал экскаваторами, вместимость ковша 1 (1-1,2) м3, группа грунтов: 4</t>
  </si>
  <si>
    <t>19</t>
  </si>
  <si>
    <t>ЛС БН Поз.: 19</t>
  </si>
  <si>
    <t>Разработка грунта с перемещением до 10 м бульдозерами мощностью: 96 кВт (130 л.с.), группа грунтов 3 разравнивание грунта</t>
  </si>
  <si>
    <t>20</t>
  </si>
  <si>
    <t>ЛС БН Поз.: 20</t>
  </si>
  <si>
    <t>При перемещении грунта на каждые последующие 10 м добавлять: к расценке 01-01-031-03</t>
  </si>
  <si>
    <t>Котлованы под береговые опоры</t>
  </si>
  <si>
    <t>21</t>
  </si>
  <si>
    <t>ЛС БН Поз.: 21</t>
  </si>
  <si>
    <t>22</t>
  </si>
  <si>
    <t>ЛС БН Поз.: 22</t>
  </si>
  <si>
    <t>Разработка грунта вручную в траншеях глубиной до 2 м без креплений с откосами, группа грунтов: 3- доработка котлована</t>
  </si>
  <si>
    <t>100 м3</t>
  </si>
  <si>
    <t>23</t>
  </si>
  <si>
    <t>ЛС БН Поз.: 23</t>
  </si>
  <si>
    <t>Водоотлив: из котлованов</t>
  </si>
  <si>
    <t>Замена грунта под опорами</t>
  </si>
  <si>
    <t>24</t>
  </si>
  <si>
    <t>ЛС БН Поз.: 24</t>
  </si>
  <si>
    <t>25</t>
  </si>
  <si>
    <t>ЛС БН Поз.: 25</t>
  </si>
  <si>
    <t>Разработка грунта с перемещением до 10 м бульдозерами мощностью: 132 кВт (180 л.с.), группа грунтов 4</t>
  </si>
  <si>
    <t>26</t>
  </si>
  <si>
    <t>ЛС БН Поз.: 26</t>
  </si>
  <si>
    <t>При перемещении грунта на каждые последующие 10 м добавлять: к норме 01-01-032-04</t>
  </si>
  <si>
    <t>27</t>
  </si>
  <si>
    <t>ЛС БН Поз.: 27</t>
  </si>
  <si>
    <t>Разработка грунта экскаваторами с погрузкой на автомобили-самосвалы, вместимость ковша 1 (1-1,2) м3, группа грунтов: 4</t>
  </si>
  <si>
    <t>28</t>
  </si>
  <si>
    <t>ЛС БН Поз.: 28</t>
  </si>
  <si>
    <t>Перевозка грузов I класса автомобилями-самосвалами грузоподъемностью до 15 т по дорогам с переходным (булыжным, щебеночным, гравийным) дорожным покрытием на расстояние 10 км</t>
  </si>
  <si>
    <t>29</t>
  </si>
  <si>
    <t>ЛС БН Поз.: 29</t>
  </si>
  <si>
    <t>Уплотнение грунта прицепными катками на пневмоколесном ходу 25 т на первый проход по одному следу при толщине слоя: 25 см</t>
  </si>
  <si>
    <t>30</t>
  </si>
  <si>
    <t>ЛС БН Поз.: 30</t>
  </si>
  <si>
    <t>На каждый последующий проход по одному следу добавлять: к норме 01-02-001-01</t>
  </si>
  <si>
    <t>Основание под опорные конструкции</t>
  </si>
  <si>
    <t>31</t>
  </si>
  <si>
    <t>ЛС БН Поз.: 31</t>
  </si>
  <si>
    <t>Устройство подушек под фундаменты опор мостов: песчаных, из гравия, дресвы или их смеси с песком</t>
  </si>
  <si>
    <t>32</t>
  </si>
  <si>
    <t>ЛС БН Поз.: 32</t>
  </si>
  <si>
    <t>Песок природный для строительных работ II класс, средний</t>
  </si>
  <si>
    <t>м3</t>
  </si>
  <si>
    <t>33</t>
  </si>
  <si>
    <t>ЛС БН Поз.: 33</t>
  </si>
  <si>
    <t>Смесь песчано-гравийная природная</t>
  </si>
  <si>
    <t>Монтаж конструкций</t>
  </si>
  <si>
    <t>34</t>
  </si>
  <si>
    <t>ЛС БН Поз.: 34</t>
  </si>
  <si>
    <t>Устройство подпорных стенок из сборных блоков железобетонных: уголковых (откосные стенки)</t>
  </si>
  <si>
    <t>35</t>
  </si>
  <si>
    <t>ЛС БН Поз.: 35</t>
  </si>
  <si>
    <t>Блок бетонный ФБС</t>
  </si>
  <si>
    <t>36</t>
  </si>
  <si>
    <t>ЛС БН Поз.: 36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</si>
  <si>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300 км</t>
  </si>
  <si>
    <t>37</t>
  </si>
  <si>
    <t>ЛС БН Поз.: 37</t>
  </si>
  <si>
    <t>Укладка переходных плит сборно-монолитных длиной: до 5 м (конструкция под опоры)</t>
  </si>
  <si>
    <t>38</t>
  </si>
  <si>
    <t>ЛС БН Поз.: 38</t>
  </si>
  <si>
    <t>39</t>
  </si>
  <si>
    <t>ЛС БН Поз.: 39</t>
  </si>
  <si>
    <t>40</t>
  </si>
  <si>
    <t>ЛС БН Поз.: 40</t>
  </si>
  <si>
    <t>Устройство монолитных фундаментов труб и опор мостов (бетон)</t>
  </si>
  <si>
    <t>41</t>
  </si>
  <si>
    <t>ЛС БН Поз.: 41</t>
  </si>
  <si>
    <t>Смеси бетонные тяжелого бетона (БСТ) для транспортного строительства, класс В30 (М400)</t>
  </si>
  <si>
    <t>42</t>
  </si>
  <si>
    <t>ЛС БН Поз.: 42</t>
  </si>
  <si>
    <t>Сооружение сборных железобетонных: опор мостов из контурных блоков до 5 т (сборные опоры)</t>
  </si>
  <si>
    <t>43</t>
  </si>
  <si>
    <t>ЛС БН Поз.: 43</t>
  </si>
  <si>
    <t>44</t>
  </si>
  <si>
    <t>ЛС БН Поз.: 44</t>
  </si>
  <si>
    <t>45</t>
  </si>
  <si>
    <t>ЛС БН Поз.: 45</t>
  </si>
  <si>
    <t>Усиление железобетонных колонн эстакад стальными обоймами</t>
  </si>
  <si>
    <t>46</t>
  </si>
  <si>
    <t>ЛС БН Поз.: 46</t>
  </si>
  <si>
    <t>Уголок стальной горячекатаный равнополочный, марки стали Ст3сп, Ст3пс, ширина полок 180-200 мм, толщина полки 11-30 мм</t>
  </si>
  <si>
    <t>47</t>
  </si>
  <si>
    <t>ЛС БН Поз.: 47</t>
  </si>
  <si>
    <t>Установка опорных частей пролетных строений мостов из полимерных материалов, резины и фторопласта</t>
  </si>
  <si>
    <t>48</t>
  </si>
  <si>
    <t>ЛС БН Поз.: 48</t>
  </si>
  <si>
    <t>Часть металлическая опорная унифицированная литая под пролетные строения для железнодорожных, автомобильных и городских мостов, длина до 100 м</t>
  </si>
  <si>
    <t>устройство укрепления ряжей камнем- каменной наброской снаружи вокруг ряжа</t>
  </si>
  <si>
    <t>49</t>
  </si>
  <si>
    <t>ЛС БН Поз.: 49</t>
  </si>
  <si>
    <t>Устройство каменной наброски или призмы - устройство конусов моста из камня</t>
  </si>
  <si>
    <t>50</t>
  </si>
  <si>
    <t>ЛС БН Поз.: 50</t>
  </si>
  <si>
    <t>Устройство гидроизоляции опор мостов и труб: обмазочной битумной мастикой двухслойной</t>
  </si>
  <si>
    <t>100 м2</t>
  </si>
  <si>
    <t>51</t>
  </si>
  <si>
    <t>ЛС БН Поз.: 51</t>
  </si>
  <si>
    <t>Мастика однокомпонентная полиуретановая для гидроизоляции бетонных и железобетонных мостовых и дорожных сооружений, холодная, расход 1,4 кг/м2 при толщине слоя 1,0 мм</t>
  </si>
  <si>
    <t>Установка пролетных строений</t>
  </si>
  <si>
    <t>52</t>
  </si>
  <si>
    <t>ЛС БН Поз.: 52</t>
  </si>
  <si>
    <t>Установка на опоры автодорожных мостов: пролетных строений длиной до 15 м</t>
  </si>
  <si>
    <t>балка пролетного строения</t>
  </si>
  <si>
    <t>53</t>
  </si>
  <si>
    <t>ЛС БН Поз.: 53</t>
  </si>
  <si>
    <t>Перевозка грузов I класса автомобилями-трубоплетевозами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300 км</t>
  </si>
  <si>
    <t>54</t>
  </si>
  <si>
    <t>ЛС БН Поз.: 54</t>
  </si>
  <si>
    <t>Устройство деревянных пролетных строений мостов под: автомобильную дорогу из пластин (нижний н)</t>
  </si>
  <si>
    <t>55</t>
  </si>
  <si>
    <t>ЛС БН Поз.: 55</t>
  </si>
  <si>
    <t>Лесоматериалы круглые хвойных пород для переработки, диаметр 20-24 см, сорт I-III</t>
  </si>
  <si>
    <t>56</t>
  </si>
  <si>
    <t>ЛС БН Поз.: 56</t>
  </si>
  <si>
    <t>Устройство деревянных пролетных строений мостов под: автомобильную дорогу из брусьев (верхний н)</t>
  </si>
  <si>
    <t>57</t>
  </si>
  <si>
    <t>ЛС БН Поз.: 57</t>
  </si>
  <si>
    <t>Брус обрезной хвойных пород (ель, сосна), естественной влажности, длина 2-6,5 м, ширина 100 и более мм, толщина 100 и более мм, сорт II</t>
  </si>
  <si>
    <t>Устройство переходного щита и вьездного бруса</t>
  </si>
  <si>
    <t>58</t>
  </si>
  <si>
    <t>ЛС БН Поз.: 58</t>
  </si>
  <si>
    <t>Устройство деревянных пролетных строений мостов под: автомобильную дорогу из бревен</t>
  </si>
  <si>
    <t>Устройство МБО</t>
  </si>
  <si>
    <t>59</t>
  </si>
  <si>
    <t>ЛС БН Поз.: 59</t>
  </si>
  <si>
    <t>Установка барьерных ограждений  металлических мостовой группы</t>
  </si>
  <si>
    <t>10 м</t>
  </si>
  <si>
    <t>Итого по разделу 3 Монтаж элементов моста</t>
  </si>
  <si>
    <t>Раздел 4. Восстановление подходов</t>
  </si>
  <si>
    <t>восстановление подходов к мосту</t>
  </si>
  <si>
    <t>60</t>
  </si>
  <si>
    <t>ЛС БН Поз.: 60</t>
  </si>
  <si>
    <t>61</t>
  </si>
  <si>
    <t>ЛС БН Поз.: 61</t>
  </si>
  <si>
    <t>62</t>
  </si>
  <si>
    <t>ЛС БН Поз.: 62</t>
  </si>
  <si>
    <t>63</t>
  </si>
  <si>
    <t>ЛС БН Поз.: 63</t>
  </si>
  <si>
    <t>64</t>
  </si>
  <si>
    <t>ЛС БН Поз.: 64</t>
  </si>
  <si>
    <t>Засыпка вручную траншей, пазух котлованов и ям, группа грунтов: 3 - на сопряжении с мостом</t>
  </si>
  <si>
    <t>65</t>
  </si>
  <si>
    <t>ЛС БН Поз.: 65</t>
  </si>
  <si>
    <t>Уплотнение грунта пневматическими трамбовками, группа грунтов: 3-4</t>
  </si>
  <si>
    <t>66</t>
  </si>
  <si>
    <t>ЛС БН Поз.: 66</t>
  </si>
  <si>
    <t>67</t>
  </si>
  <si>
    <t>ЛС БН Поз.: 67</t>
  </si>
  <si>
    <t>Установка барьерных ограждений на подходах к мостам и путепроводам металлических дорожной группы</t>
  </si>
  <si>
    <t>68</t>
  </si>
  <si>
    <t>ЛС БН Поз.: 68</t>
  </si>
  <si>
    <t>Комплект металлоконструкций барьерного ограждения 11-ДО/300-0,75-1,0-1,1, горячее цинкование</t>
  </si>
  <si>
    <t>1000 м</t>
  </si>
  <si>
    <t>Итого по разделу 4 Восстановление подходов</t>
  </si>
  <si>
    <t>Раздел 5. Демонтаж временного объезда - на откосы на  подходы к мостам</t>
  </si>
  <si>
    <t>69</t>
  </si>
  <si>
    <t>ЛС БН Поз.: 69</t>
  </si>
  <si>
    <t>70</t>
  </si>
  <si>
    <t>ЛС БН Поз.: 70</t>
  </si>
  <si>
    <t>71</t>
  </si>
  <si>
    <t>ЛС БН Поз.: 71</t>
  </si>
  <si>
    <t>72</t>
  </si>
  <si>
    <t>ЛС БН Поз.: 72</t>
  </si>
  <si>
    <t>73</t>
  </si>
  <si>
    <t>ЛС БН Поз.: 73</t>
  </si>
  <si>
    <t>Установка столбиков сигнальных: пластиковых -Демонтаж</t>
  </si>
  <si>
    <t>74</t>
  </si>
  <si>
    <t>ЛС БН Поз.: 74</t>
  </si>
  <si>
    <t>Укладка металлических водопропускных труб диаметром: 1 м - Демонтаж</t>
  </si>
  <si>
    <t>75</t>
  </si>
  <si>
    <t>ЛС БН Поз.: 75</t>
  </si>
  <si>
    <t>Установка дорожных знаков бесфундаментных: на деревянных брусьях- демонтаж</t>
  </si>
  <si>
    <t>76</t>
  </si>
  <si>
    <t>ЛС БН Поз.: 76</t>
  </si>
  <si>
    <t>Перевозка грузов I класса автомобилями бортовыми грузоподъемностью до 20 т по дорогам с переходным (булыжным, щебеночным, гравийным) дорожным покрытием на расстояние 25 км -демонтированные элементы до базы</t>
  </si>
  <si>
    <t>Итого по разделу 5 Демонтаж временного объезда - на откосы на  подходы к мостам</t>
  </si>
  <si>
    <t>Итого по смете</t>
  </si>
  <si>
    <t>Сумма НДС (ставка 20%) по позициям:1-76</t>
  </si>
  <si>
    <t>Заказчик:</t>
  </si>
  <si>
    <t>(должность, подпись, инициалы, фамилия)</t>
  </si>
  <si>
    <t>Подрядчик:</t>
  </si>
  <si>
    <t>Разработка грунта экскаваторами в отвал, вместимость ковша 1 (1-1,2) м3, группа грунтов: 3</t>
  </si>
  <si>
    <t>Раздел 1. Подготовительные и демонтажные работы</t>
  </si>
  <si>
    <t>Итого по разделу 1 Подготовительные и демонтажные работы</t>
  </si>
  <si>
    <t>Раздел 2. Монтаж элементов моста</t>
  </si>
  <si>
    <t>Итого по разделу 2 Монтаж элементов моста</t>
  </si>
  <si>
    <t>Раздел 3. Восстановление подходов</t>
  </si>
  <si>
    <t>Итого по разделу 3 Восстановление подходов</t>
  </si>
  <si>
    <t>Раздел 4. Демонтаж временного объезда - на откосы на  подходы к мостам</t>
  </si>
  <si>
    <t>Итого по разделу 4 Демонтаж временного объезда - на откосы на  подходы к мостам</t>
  </si>
  <si>
    <t>Ремонт моста L=13,4 м.п., Г=7 м на км 333+070 автомобильной дороги Могойтуй-Сретенск-Олочи в Шелопугинском  муниципальном округе Забайкальского края.</t>
  </si>
  <si>
    <t>Приложение № 5 к гос.контракту №    от  __ ______   202_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</si>
</sst>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0.0"/>
    <numFmt numFmtId="165" formatCode="0.0000"/>
    <numFmt numFmtId="166" formatCode="0.000"/>
    <numFmt numFmtId="167" formatCode="0.000000"/>
    <numFmt numFmtId="168" formatCode="0.00000"/>
  </numFmts>
  <fonts count="14" x14ac:knownFonts="1">
    <font>
      <sz val="11"/>
      <color rgb="FF000000"/>
      <name val="Calibri"/>
      <charset val="204"/>
    </font>
    <font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wrapText="1"/>
    </xf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wrapText="1"/>
    </xf>
    <xf numFmtId="0" fontId="8" fillId="0" borderId="0" xfId="0" applyFont="1"/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Fill="1" applyBorder="1" applyAlignment="1" applyProtection="1">
      <alignment horizontal="center" vertical="top"/>
    </xf>
    <xf numFmtId="2" fontId="7" fillId="0" borderId="6" xfId="0" applyNumberFormat="1" applyFont="1" applyFill="1" applyBorder="1" applyAlignment="1" applyProtection="1">
      <alignment horizontal="center" vertical="top"/>
    </xf>
    <xf numFmtId="4" fontId="7" fillId="0" borderId="6" xfId="0" applyNumberFormat="1" applyFont="1" applyFill="1" applyBorder="1" applyAlignment="1" applyProtection="1">
      <alignment horizontal="right" vertical="top"/>
    </xf>
    <xf numFmtId="43" fontId="7" fillId="0" borderId="6" xfId="0" applyNumberFormat="1" applyFont="1" applyFill="1" applyBorder="1" applyAlignment="1" applyProtection="1">
      <alignment horizontal="center" vertical="top"/>
    </xf>
    <xf numFmtId="1" fontId="7" fillId="0" borderId="6" xfId="0" applyNumberFormat="1" applyFont="1" applyFill="1" applyBorder="1" applyAlignment="1" applyProtection="1">
      <alignment horizontal="center" vertical="top"/>
    </xf>
    <xf numFmtId="0" fontId="11" fillId="0" borderId="3" xfId="0" applyNumberFormat="1" applyFont="1" applyFill="1" applyBorder="1" applyAlignment="1" applyProtection="1">
      <alignment vertical="top" wrapText="1"/>
    </xf>
    <xf numFmtId="164" fontId="7" fillId="0" borderId="6" xfId="0" applyNumberFormat="1" applyFont="1" applyFill="1" applyBorder="1" applyAlignment="1" applyProtection="1">
      <alignment horizontal="center" vertical="top"/>
    </xf>
    <xf numFmtId="165" fontId="7" fillId="0" borderId="6" xfId="0" applyNumberFormat="1" applyFont="1" applyFill="1" applyBorder="1" applyAlignment="1" applyProtection="1">
      <alignment horizontal="center" vertical="top"/>
    </xf>
    <xf numFmtId="166" fontId="7" fillId="0" borderId="6" xfId="0" applyNumberFormat="1" applyFont="1" applyFill="1" applyBorder="1" applyAlignment="1" applyProtection="1">
      <alignment horizontal="center" vertical="top"/>
    </xf>
    <xf numFmtId="167" fontId="7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4" fontId="9" fillId="0" borderId="3" xfId="0" applyNumberFormat="1" applyFont="1" applyFill="1" applyBorder="1" applyAlignment="1" applyProtection="1">
      <alignment horizontal="right" vertical="top"/>
    </xf>
    <xf numFmtId="0" fontId="7" fillId="0" borderId="3" xfId="0" applyNumberFormat="1" applyFont="1" applyFill="1" applyBorder="1" applyAlignment="1" applyProtection="1"/>
    <xf numFmtId="168" fontId="7" fillId="0" borderId="6" xfId="0" applyNumberFormat="1" applyFont="1" applyFill="1" applyBorder="1" applyAlignment="1" applyProtection="1">
      <alignment horizontal="center" vertical="top"/>
    </xf>
    <xf numFmtId="49" fontId="7" fillId="2" borderId="6" xfId="0" applyNumberFormat="1" applyFont="1" applyFill="1" applyBorder="1" applyAlignment="1" applyProtection="1">
      <alignment horizontal="center" vertical="top"/>
    </xf>
    <xf numFmtId="166" fontId="7" fillId="2" borderId="6" xfId="0" applyNumberFormat="1" applyFont="1" applyFill="1" applyBorder="1" applyAlignment="1" applyProtection="1">
      <alignment horizontal="center" vertical="top"/>
    </xf>
    <xf numFmtId="4" fontId="7" fillId="2" borderId="6" xfId="0" applyNumberFormat="1" applyFont="1" applyFill="1" applyBorder="1" applyAlignment="1" applyProtection="1">
      <alignment horizontal="right" vertical="top"/>
    </xf>
    <xf numFmtId="4" fontId="7" fillId="0" borderId="3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4" fontId="10" fillId="0" borderId="0" xfId="0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top"/>
    </xf>
    <xf numFmtId="4" fontId="8" fillId="0" borderId="0" xfId="0" applyNumberFormat="1" applyFont="1"/>
    <xf numFmtId="0" fontId="13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3" fontId="9" fillId="0" borderId="3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11" fillId="0" borderId="3" xfId="0" applyNumberFormat="1" applyFont="1" applyFill="1" applyBorder="1" applyAlignment="1" applyProtection="1">
      <alignment horizontal="left" vertical="top" wrapText="1"/>
    </xf>
    <xf numFmtId="49" fontId="9" fillId="0" borderId="10" xfId="0" applyNumberFormat="1" applyFont="1" applyFill="1" applyBorder="1" applyAlignment="1" applyProtection="1">
      <alignment horizontal="left" vertical="top" wrapText="1"/>
    </xf>
    <xf numFmtId="49" fontId="9" fillId="0" borderId="11" xfId="0" applyNumberFormat="1" applyFont="1" applyFill="1" applyBorder="1" applyAlignment="1" applyProtection="1">
      <alignment horizontal="left" vertical="top" wrapText="1"/>
    </xf>
    <xf numFmtId="49" fontId="9" fillId="0" borderId="12" xfId="0" applyNumberFormat="1" applyFont="1" applyFill="1" applyBorder="1" applyAlignment="1" applyProtection="1">
      <alignment horizontal="left" vertical="top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2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1" fillId="0" borderId="10" xfId="0" applyNumberFormat="1" applyFont="1" applyFill="1" applyBorder="1" applyAlignment="1" applyProtection="1">
      <alignment horizontal="center" vertical="top" wrapText="1"/>
    </xf>
    <xf numFmtId="0" fontId="11" fillId="0" borderId="11" xfId="0" applyNumberFormat="1" applyFont="1" applyFill="1" applyBorder="1" applyAlignment="1" applyProtection="1">
      <alignment horizontal="center" vertical="top" wrapText="1"/>
    </xf>
    <xf numFmtId="0" fontId="11" fillId="0" borderId="12" xfId="0" applyNumberFormat="1" applyFont="1" applyFill="1" applyBorder="1" applyAlignment="1" applyProtection="1">
      <alignment horizontal="center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2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/>
    <xf numFmtId="4" fontId="8" fillId="0" borderId="0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5"/>
  <sheetViews>
    <sheetView tabSelected="1" view="pageBreakPreview" topLeftCell="A112" zoomScale="60" zoomScaleNormal="85" workbookViewId="0">
      <selection activeCell="AP37" sqref="AP32:AP37"/>
    </sheetView>
  </sheetViews>
  <sheetFormatPr defaultColWidth="8.85546875" defaultRowHeight="15" customHeight="1" x14ac:dyDescent="0.25"/>
  <cols>
    <col min="1" max="1" width="7.42578125" style="1" customWidth="1"/>
    <col min="2" max="2" width="9" customWidth="1"/>
    <col min="3" max="3" width="7.5703125" customWidth="1"/>
    <col min="4" max="4" width="12.7109375" customWidth="1"/>
    <col min="5" max="5" width="24" customWidth="1"/>
    <col min="6" max="6" width="22.7109375" customWidth="1"/>
    <col min="7" max="7" width="22.28515625" customWidth="1"/>
    <col min="8" max="8" width="10.7109375" customWidth="1"/>
    <col min="9" max="9" width="11.28515625" customWidth="1"/>
    <col min="10" max="11" width="18" customWidth="1"/>
    <col min="12" max="12" width="20.85546875" customWidth="1"/>
    <col min="13" max="26" width="184.5703125" style="2" hidden="1" customWidth="1"/>
    <col min="27" max="27" width="29.28515625" style="2" hidden="1" customWidth="1"/>
    <col min="28" max="28" width="69" style="2" hidden="1" customWidth="1"/>
    <col min="29" max="41" width="138.28515625" style="2" hidden="1" customWidth="1"/>
    <col min="42" max="42" width="17.85546875" customWidth="1"/>
  </cols>
  <sheetData>
    <row r="1" spans="1:41" ht="1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" t="s">
        <v>276</v>
      </c>
    </row>
    <row r="2" spans="1:41" x14ac:dyDescent="0.25">
      <c r="A2" s="5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0</v>
      </c>
    </row>
    <row r="3" spans="1:41" x14ac:dyDescent="0.25">
      <c r="A3" s="5"/>
      <c r="B3" s="6"/>
      <c r="C3" s="6"/>
      <c r="D3" s="6"/>
      <c r="E3" s="6"/>
      <c r="F3" s="6"/>
      <c r="G3" s="6"/>
      <c r="H3" s="6"/>
      <c r="I3" s="4"/>
      <c r="J3" s="3"/>
      <c r="K3" s="3"/>
      <c r="L3" s="3"/>
    </row>
    <row r="4" spans="1:41" ht="21" customHeight="1" x14ac:dyDescent="0.25">
      <c r="A4" s="45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41" x14ac:dyDescent="0.25">
      <c r="A5" s="5"/>
      <c r="B5" s="5"/>
      <c r="C5" s="5"/>
      <c r="D5" s="5"/>
      <c r="E5" s="3"/>
      <c r="F5" s="3"/>
      <c r="G5" s="3"/>
      <c r="H5" s="3"/>
      <c r="I5" s="3"/>
      <c r="J5" s="3"/>
      <c r="K5" s="3"/>
      <c r="L5" s="3"/>
    </row>
    <row r="6" spans="1:41" ht="46.5" customHeight="1" x14ac:dyDescent="0.3">
      <c r="A6" s="46" t="s">
        <v>275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2" t="s">
        <v>2</v>
      </c>
      <c r="N6" s="2" t="s">
        <v>2</v>
      </c>
      <c r="O6" s="2" t="s">
        <v>2</v>
      </c>
      <c r="P6" s="2" t="s">
        <v>2</v>
      </c>
      <c r="Q6" s="2" t="s">
        <v>2</v>
      </c>
      <c r="R6" s="2" t="s">
        <v>2</v>
      </c>
      <c r="S6" s="2" t="s">
        <v>2</v>
      </c>
      <c r="T6" s="2" t="s">
        <v>2</v>
      </c>
      <c r="U6" s="2" t="s">
        <v>2</v>
      </c>
      <c r="V6" s="2" t="s">
        <v>2</v>
      </c>
      <c r="W6" s="2" t="s">
        <v>2</v>
      </c>
      <c r="X6" s="2" t="s">
        <v>2</v>
      </c>
    </row>
    <row r="7" spans="1:41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</row>
    <row r="8" spans="1:4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1:41" s="9" customFormat="1" ht="26.25" customHeight="1" x14ac:dyDescent="0.3">
      <c r="A9" s="48" t="s">
        <v>4</v>
      </c>
      <c r="B9" s="49" t="s">
        <v>5</v>
      </c>
      <c r="C9" s="50"/>
      <c r="D9" s="51"/>
      <c r="E9" s="48" t="s">
        <v>6</v>
      </c>
      <c r="F9" s="48"/>
      <c r="G9" s="48"/>
      <c r="H9" s="48" t="s">
        <v>7</v>
      </c>
      <c r="I9" s="55" t="s">
        <v>8</v>
      </c>
      <c r="J9" s="56" t="s">
        <v>9</v>
      </c>
      <c r="K9" s="56" t="s">
        <v>10</v>
      </c>
      <c r="L9" s="48" t="s">
        <v>11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s="9" customFormat="1" ht="32.25" customHeight="1" x14ac:dyDescent="0.3">
      <c r="A10" s="48"/>
      <c r="B10" s="52"/>
      <c r="C10" s="53"/>
      <c r="D10" s="54"/>
      <c r="E10" s="48"/>
      <c r="F10" s="48"/>
      <c r="G10" s="48"/>
      <c r="H10" s="48"/>
      <c r="I10" s="55"/>
      <c r="J10" s="57"/>
      <c r="K10" s="57"/>
      <c r="L10" s="4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s="9" customFormat="1" ht="18.75" x14ac:dyDescent="0.3">
      <c r="A11" s="10">
        <v>1</v>
      </c>
      <c r="B11" s="62">
        <v>2</v>
      </c>
      <c r="C11" s="63"/>
      <c r="D11" s="64"/>
      <c r="E11" s="65">
        <v>3</v>
      </c>
      <c r="F11" s="65"/>
      <c r="G11" s="65"/>
      <c r="H11" s="11">
        <v>4</v>
      </c>
      <c r="I11" s="11">
        <v>5</v>
      </c>
      <c r="J11" s="11">
        <v>6</v>
      </c>
      <c r="K11" s="11">
        <v>7</v>
      </c>
      <c r="L11" s="10">
        <v>8</v>
      </c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</row>
    <row r="12" spans="1:41" s="9" customFormat="1" ht="18.75" x14ac:dyDescent="0.3">
      <c r="A12" s="66" t="s">
        <v>267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12" t="s">
        <v>12</v>
      </c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s="9" customFormat="1" ht="18.75" x14ac:dyDescent="0.3">
      <c r="A13" s="67" t="s">
        <v>13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12"/>
      <c r="Z13" s="13" t="s">
        <v>13</v>
      </c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1:41" s="9" customFormat="1" ht="37.5" x14ac:dyDescent="0.3">
      <c r="A14" s="14" t="s">
        <v>14</v>
      </c>
      <c r="B14" s="58" t="s">
        <v>15</v>
      </c>
      <c r="C14" s="59"/>
      <c r="D14" s="60"/>
      <c r="E14" s="61" t="s">
        <v>16</v>
      </c>
      <c r="F14" s="61"/>
      <c r="G14" s="61"/>
      <c r="H14" s="15" t="s">
        <v>17</v>
      </c>
      <c r="I14" s="16">
        <v>0.13</v>
      </c>
      <c r="J14" s="17">
        <v>786269</v>
      </c>
      <c r="K14" s="17">
        <f>J14*I14</f>
        <v>102214.97</v>
      </c>
      <c r="L14" s="1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12"/>
      <c r="Z14" s="13"/>
      <c r="AA14" s="8" t="s">
        <v>15</v>
      </c>
      <c r="AB14" s="8" t="s">
        <v>16</v>
      </c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</row>
    <row r="15" spans="1:41" s="9" customFormat="1" ht="37.5" x14ac:dyDescent="0.3">
      <c r="A15" s="14" t="s">
        <v>18</v>
      </c>
      <c r="B15" s="58" t="s">
        <v>19</v>
      </c>
      <c r="C15" s="59"/>
      <c r="D15" s="60"/>
      <c r="E15" s="61" t="s">
        <v>20</v>
      </c>
      <c r="F15" s="61"/>
      <c r="G15" s="61"/>
      <c r="H15" s="15" t="s">
        <v>17</v>
      </c>
      <c r="I15" s="16">
        <v>7.0000000000000007E-2</v>
      </c>
      <c r="J15" s="17">
        <v>125952.57</v>
      </c>
      <c r="K15" s="17">
        <f t="shared" ref="K15:K32" si="0">J15*I15</f>
        <v>8816.679900000001</v>
      </c>
      <c r="L15" s="1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12"/>
      <c r="Z15" s="13"/>
      <c r="AA15" s="8" t="s">
        <v>19</v>
      </c>
      <c r="AB15" s="8" t="s">
        <v>20</v>
      </c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</row>
    <row r="16" spans="1:41" s="9" customFormat="1" ht="58.15" customHeight="1" x14ac:dyDescent="0.3">
      <c r="A16" s="14" t="s">
        <v>21</v>
      </c>
      <c r="B16" s="58" t="s">
        <v>22</v>
      </c>
      <c r="C16" s="59"/>
      <c r="D16" s="60"/>
      <c r="E16" s="61" t="s">
        <v>23</v>
      </c>
      <c r="F16" s="61"/>
      <c r="G16" s="61"/>
      <c r="H16" s="15" t="s">
        <v>24</v>
      </c>
      <c r="I16" s="19">
        <v>4</v>
      </c>
      <c r="J16" s="17">
        <v>255.04</v>
      </c>
      <c r="K16" s="17">
        <f t="shared" si="0"/>
        <v>1020.16</v>
      </c>
      <c r="L16" s="1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12"/>
      <c r="Z16" s="13"/>
      <c r="AA16" s="8" t="s">
        <v>22</v>
      </c>
      <c r="AB16" s="8" t="s">
        <v>23</v>
      </c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</row>
    <row r="17" spans="1:42" s="9" customFormat="1" ht="58.15" customHeight="1" x14ac:dyDescent="0.3">
      <c r="A17" s="14" t="s">
        <v>25</v>
      </c>
      <c r="B17" s="58" t="s">
        <v>26</v>
      </c>
      <c r="C17" s="59"/>
      <c r="D17" s="60"/>
      <c r="E17" s="61" t="s">
        <v>27</v>
      </c>
      <c r="F17" s="61"/>
      <c r="G17" s="61"/>
      <c r="H17" s="15" t="s">
        <v>24</v>
      </c>
      <c r="I17" s="19">
        <v>14</v>
      </c>
      <c r="J17" s="17">
        <v>736.44</v>
      </c>
      <c r="K17" s="17">
        <f t="shared" si="0"/>
        <v>10310.16</v>
      </c>
      <c r="L17" s="1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12"/>
      <c r="Z17" s="13"/>
      <c r="AA17" s="8" t="s">
        <v>26</v>
      </c>
      <c r="AB17" s="8" t="s">
        <v>27</v>
      </c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</row>
    <row r="18" spans="1:42" s="9" customFormat="1" ht="75" x14ac:dyDescent="0.3">
      <c r="A18" s="14" t="s">
        <v>28</v>
      </c>
      <c r="B18" s="58" t="s">
        <v>29</v>
      </c>
      <c r="C18" s="59"/>
      <c r="D18" s="60"/>
      <c r="E18" s="61" t="s">
        <v>30</v>
      </c>
      <c r="F18" s="61"/>
      <c r="G18" s="61"/>
      <c r="H18" s="15" t="s">
        <v>24</v>
      </c>
      <c r="I18" s="19">
        <v>2</v>
      </c>
      <c r="J18" s="17">
        <v>693.91</v>
      </c>
      <c r="K18" s="17">
        <f t="shared" si="0"/>
        <v>1387.82</v>
      </c>
      <c r="L18" s="1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12"/>
      <c r="Z18" s="13"/>
      <c r="AA18" s="8" t="s">
        <v>29</v>
      </c>
      <c r="AB18" s="8" t="s">
        <v>30</v>
      </c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</row>
    <row r="19" spans="1:42" s="9" customFormat="1" ht="18.75" x14ac:dyDescent="0.3">
      <c r="A19" s="76" t="s">
        <v>31</v>
      </c>
      <c r="B19" s="77"/>
      <c r="C19" s="77"/>
      <c r="D19" s="77"/>
      <c r="E19" s="77"/>
      <c r="F19" s="77"/>
      <c r="G19" s="78"/>
      <c r="H19" s="20"/>
      <c r="I19" s="20"/>
      <c r="J19" s="20"/>
      <c r="K19" s="17"/>
      <c r="L19" s="20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12"/>
      <c r="Z19" s="13" t="s">
        <v>31</v>
      </c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</row>
    <row r="20" spans="1:42" s="9" customFormat="1" ht="56.25" x14ac:dyDescent="0.3">
      <c r="A20" s="14" t="s">
        <v>32</v>
      </c>
      <c r="B20" s="58" t="s">
        <v>33</v>
      </c>
      <c r="C20" s="59"/>
      <c r="D20" s="60"/>
      <c r="E20" s="61" t="s">
        <v>34</v>
      </c>
      <c r="F20" s="61"/>
      <c r="G20" s="61"/>
      <c r="H20" s="15" t="s">
        <v>35</v>
      </c>
      <c r="I20" s="21">
        <v>2.4</v>
      </c>
      <c r="J20" s="17">
        <v>95158.9</v>
      </c>
      <c r="K20" s="17">
        <f t="shared" si="0"/>
        <v>228381.36</v>
      </c>
      <c r="L20" s="1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12"/>
      <c r="Z20" s="13"/>
      <c r="AA20" s="8" t="s">
        <v>33</v>
      </c>
      <c r="AB20" s="8" t="s">
        <v>34</v>
      </c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</row>
    <row r="21" spans="1:42" s="9" customFormat="1" ht="112.5" x14ac:dyDescent="0.3">
      <c r="A21" s="14" t="s">
        <v>36</v>
      </c>
      <c r="B21" s="58" t="s">
        <v>37</v>
      </c>
      <c r="C21" s="59"/>
      <c r="D21" s="60"/>
      <c r="E21" s="61" t="s">
        <v>38</v>
      </c>
      <c r="F21" s="61"/>
      <c r="G21" s="61"/>
      <c r="H21" s="15" t="s">
        <v>39</v>
      </c>
      <c r="I21" s="19">
        <v>4080</v>
      </c>
      <c r="J21" s="17">
        <v>139.96</v>
      </c>
      <c r="K21" s="17">
        <f t="shared" si="0"/>
        <v>571036.80000000005</v>
      </c>
      <c r="L21" s="1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12"/>
      <c r="Z21" s="13"/>
      <c r="AA21" s="8" t="s">
        <v>37</v>
      </c>
      <c r="AB21" s="8" t="s">
        <v>38</v>
      </c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</row>
    <row r="22" spans="1:42" s="9" customFormat="1" ht="56.25" x14ac:dyDescent="0.3">
      <c r="A22" s="14" t="s">
        <v>40</v>
      </c>
      <c r="B22" s="58" t="s">
        <v>41</v>
      </c>
      <c r="C22" s="59"/>
      <c r="D22" s="60"/>
      <c r="E22" s="61" t="s">
        <v>42</v>
      </c>
      <c r="F22" s="61"/>
      <c r="G22" s="61"/>
      <c r="H22" s="15" t="s">
        <v>35</v>
      </c>
      <c r="I22" s="21">
        <v>2.4</v>
      </c>
      <c r="J22" s="17">
        <v>48055.81</v>
      </c>
      <c r="K22" s="17">
        <f t="shared" si="0"/>
        <v>115333.94399999999</v>
      </c>
      <c r="L22" s="1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12"/>
      <c r="Z22" s="13"/>
      <c r="AA22" s="8" t="s">
        <v>41</v>
      </c>
      <c r="AB22" s="8" t="s">
        <v>42</v>
      </c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spans="1:42" s="9" customFormat="1" ht="37.5" x14ac:dyDescent="0.3">
      <c r="A23" s="14" t="s">
        <v>43</v>
      </c>
      <c r="B23" s="58" t="s">
        <v>44</v>
      </c>
      <c r="C23" s="59"/>
      <c r="D23" s="60"/>
      <c r="E23" s="61" t="s">
        <v>45</v>
      </c>
      <c r="F23" s="61"/>
      <c r="G23" s="61"/>
      <c r="H23" s="15" t="s">
        <v>35</v>
      </c>
      <c r="I23" s="21">
        <v>2.4</v>
      </c>
      <c r="J23" s="17">
        <v>29429.94</v>
      </c>
      <c r="K23" s="17">
        <f t="shared" si="0"/>
        <v>70631.856</v>
      </c>
      <c r="L23" s="1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12"/>
      <c r="Z23" s="13"/>
      <c r="AA23" s="8" t="s">
        <v>44</v>
      </c>
      <c r="AB23" s="8" t="s">
        <v>45</v>
      </c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</row>
    <row r="24" spans="1:42" s="9" customFormat="1" ht="37.5" x14ac:dyDescent="0.3">
      <c r="A24" s="14" t="s">
        <v>46</v>
      </c>
      <c r="B24" s="58" t="s">
        <v>47</v>
      </c>
      <c r="C24" s="59"/>
      <c r="D24" s="60"/>
      <c r="E24" s="61" t="s">
        <v>48</v>
      </c>
      <c r="F24" s="61"/>
      <c r="G24" s="61"/>
      <c r="H24" s="15" t="s">
        <v>49</v>
      </c>
      <c r="I24" s="21">
        <v>0.8</v>
      </c>
      <c r="J24" s="17">
        <v>46699.6</v>
      </c>
      <c r="K24" s="17">
        <f t="shared" si="0"/>
        <v>37359.68</v>
      </c>
      <c r="L24" s="1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12"/>
      <c r="Z24" s="13"/>
      <c r="AA24" s="8" t="s">
        <v>47</v>
      </c>
      <c r="AB24" s="8" t="s">
        <v>48</v>
      </c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spans="1:42" s="9" customFormat="1" ht="37.5" x14ac:dyDescent="0.3">
      <c r="A25" s="14" t="s">
        <v>50</v>
      </c>
      <c r="B25" s="58" t="s">
        <v>51</v>
      </c>
      <c r="C25" s="59"/>
      <c r="D25" s="60"/>
      <c r="E25" s="61" t="s">
        <v>52</v>
      </c>
      <c r="F25" s="61"/>
      <c r="G25" s="61"/>
      <c r="H25" s="15" t="s">
        <v>35</v>
      </c>
      <c r="I25" s="22">
        <v>3.2399999999999998E-2</v>
      </c>
      <c r="J25" s="17">
        <v>70678.7</v>
      </c>
      <c r="K25" s="17">
        <f t="shared" si="0"/>
        <v>2289.9898799999996</v>
      </c>
      <c r="L25" s="1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12"/>
      <c r="Z25" s="13"/>
      <c r="AA25" s="8" t="s">
        <v>51</v>
      </c>
      <c r="AB25" s="8" t="s">
        <v>52</v>
      </c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spans="1:42" s="9" customFormat="1" ht="37.5" x14ac:dyDescent="0.3">
      <c r="A26" s="14" t="s">
        <v>53</v>
      </c>
      <c r="B26" s="58" t="s">
        <v>54</v>
      </c>
      <c r="C26" s="59"/>
      <c r="D26" s="60"/>
      <c r="E26" s="61" t="s">
        <v>55</v>
      </c>
      <c r="F26" s="61"/>
      <c r="G26" s="61"/>
      <c r="H26" s="15" t="s">
        <v>56</v>
      </c>
      <c r="I26" s="19">
        <v>32</v>
      </c>
      <c r="J26" s="17">
        <v>6826.74</v>
      </c>
      <c r="K26" s="17">
        <f t="shared" si="0"/>
        <v>218455.67999999999</v>
      </c>
      <c r="L26" s="1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12"/>
      <c r="Z26" s="13"/>
      <c r="AA26" s="8" t="s">
        <v>54</v>
      </c>
      <c r="AB26" s="8" t="s">
        <v>55</v>
      </c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spans="1:42" s="9" customFormat="1" ht="75" x14ac:dyDescent="0.3">
      <c r="A27" s="14" t="s">
        <v>57</v>
      </c>
      <c r="B27" s="58" t="s">
        <v>58</v>
      </c>
      <c r="C27" s="59"/>
      <c r="D27" s="60"/>
      <c r="E27" s="61" t="s">
        <v>59</v>
      </c>
      <c r="F27" s="61"/>
      <c r="G27" s="61"/>
      <c r="H27" s="15" t="s">
        <v>60</v>
      </c>
      <c r="I27" s="16">
        <v>-140.16</v>
      </c>
      <c r="J27" s="17">
        <v>1005.46</v>
      </c>
      <c r="K27" s="17">
        <f t="shared" si="0"/>
        <v>-140925.27360000001</v>
      </c>
      <c r="L27" s="1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2"/>
      <c r="Z27" s="13"/>
      <c r="AA27" s="8" t="s">
        <v>58</v>
      </c>
      <c r="AB27" s="8" t="s">
        <v>59</v>
      </c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spans="1:42" s="9" customFormat="1" ht="93.75" x14ac:dyDescent="0.3">
      <c r="A28" s="14" t="s">
        <v>61</v>
      </c>
      <c r="B28" s="58" t="s">
        <v>62</v>
      </c>
      <c r="C28" s="59"/>
      <c r="D28" s="60"/>
      <c r="E28" s="61" t="s">
        <v>63</v>
      </c>
      <c r="F28" s="61"/>
      <c r="G28" s="61"/>
      <c r="H28" s="15" t="s">
        <v>64</v>
      </c>
      <c r="I28" s="23">
        <v>-3.1040000000000001</v>
      </c>
      <c r="J28" s="17">
        <v>434.27</v>
      </c>
      <c r="K28" s="17">
        <f t="shared" si="0"/>
        <v>-1347.97408</v>
      </c>
      <c r="L28" s="1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12"/>
      <c r="Z28" s="13"/>
      <c r="AA28" s="8" t="s">
        <v>62</v>
      </c>
      <c r="AB28" s="8" t="s">
        <v>63</v>
      </c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spans="1:42" s="9" customFormat="1" ht="75" x14ac:dyDescent="0.3">
      <c r="A29" s="14" t="s">
        <v>65</v>
      </c>
      <c r="B29" s="58" t="s">
        <v>66</v>
      </c>
      <c r="C29" s="59"/>
      <c r="D29" s="60"/>
      <c r="E29" s="61" t="s">
        <v>67</v>
      </c>
      <c r="F29" s="61"/>
      <c r="G29" s="61"/>
      <c r="H29" s="15" t="s">
        <v>56</v>
      </c>
      <c r="I29" s="19">
        <v>32</v>
      </c>
      <c r="J29" s="17">
        <v>6282.14</v>
      </c>
      <c r="K29" s="17">
        <f t="shared" si="0"/>
        <v>201028.48000000001</v>
      </c>
      <c r="L29" s="1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12"/>
      <c r="Z29" s="13"/>
      <c r="AA29" s="8" t="s">
        <v>66</v>
      </c>
      <c r="AB29" s="8" t="s">
        <v>67</v>
      </c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spans="1:42" s="9" customFormat="1" ht="18.75" x14ac:dyDescent="0.3">
      <c r="A30" s="76" t="s">
        <v>68</v>
      </c>
      <c r="B30" s="77"/>
      <c r="C30" s="77"/>
      <c r="D30" s="77"/>
      <c r="E30" s="77"/>
      <c r="F30" s="77"/>
      <c r="G30" s="78"/>
      <c r="H30" s="20"/>
      <c r="I30" s="20"/>
      <c r="J30" s="20"/>
      <c r="K30" s="17"/>
      <c r="L30" s="20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12"/>
      <c r="Z30" s="13" t="s">
        <v>68</v>
      </c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spans="1:42" s="9" customFormat="1" ht="75" x14ac:dyDescent="0.3">
      <c r="A31" s="14" t="s">
        <v>69</v>
      </c>
      <c r="B31" s="58" t="s">
        <v>70</v>
      </c>
      <c r="C31" s="59"/>
      <c r="D31" s="60"/>
      <c r="E31" s="61" t="s">
        <v>71</v>
      </c>
      <c r="F31" s="61"/>
      <c r="G31" s="61"/>
      <c r="H31" s="15" t="s">
        <v>35</v>
      </c>
      <c r="I31" s="24">
        <v>3.7901999999999998E-2</v>
      </c>
      <c r="J31" s="17">
        <v>125182.31</v>
      </c>
      <c r="K31" s="17">
        <f t="shared" si="0"/>
        <v>4744.6599136199993</v>
      </c>
      <c r="L31" s="1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12"/>
      <c r="Z31" s="13"/>
      <c r="AA31" s="8" t="s">
        <v>70</v>
      </c>
      <c r="AB31" s="8" t="s">
        <v>71</v>
      </c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</row>
    <row r="32" spans="1:42" s="9" customFormat="1" ht="75" x14ac:dyDescent="0.3">
      <c r="A32" s="14" t="s">
        <v>72</v>
      </c>
      <c r="B32" s="58" t="s">
        <v>73</v>
      </c>
      <c r="C32" s="59"/>
      <c r="D32" s="60"/>
      <c r="E32" s="61" t="s">
        <v>74</v>
      </c>
      <c r="F32" s="61"/>
      <c r="G32" s="61"/>
      <c r="H32" s="15" t="s">
        <v>39</v>
      </c>
      <c r="I32" s="22">
        <v>30.3216</v>
      </c>
      <c r="J32" s="17">
        <v>766.8</v>
      </c>
      <c r="K32" s="17">
        <f t="shared" si="0"/>
        <v>23250.602879999999</v>
      </c>
      <c r="L32" s="1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12"/>
      <c r="Z32" s="13"/>
      <c r="AA32" s="8" t="s">
        <v>73</v>
      </c>
      <c r="AB32" s="8" t="s">
        <v>74</v>
      </c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2"/>
    </row>
    <row r="33" spans="1:42" s="9" customFormat="1" ht="18.75" x14ac:dyDescent="0.3">
      <c r="A33" s="25"/>
      <c r="B33" s="68" t="s">
        <v>268</v>
      </c>
      <c r="C33" s="69"/>
      <c r="D33" s="69"/>
      <c r="E33" s="69"/>
      <c r="F33" s="69"/>
      <c r="G33" s="69"/>
      <c r="H33" s="69"/>
      <c r="I33" s="69"/>
      <c r="J33" s="70"/>
      <c r="K33" s="26">
        <f>SUM(K14:K32)</f>
        <v>1453989.5948936199</v>
      </c>
      <c r="L33" s="27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12"/>
      <c r="Z33" s="13"/>
      <c r="AA33" s="8"/>
      <c r="AB33" s="8"/>
      <c r="AC33" s="12" t="s">
        <v>75</v>
      </c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35"/>
    </row>
    <row r="34" spans="1:42" s="9" customFormat="1" ht="18.75" x14ac:dyDescent="0.3">
      <c r="A34" s="25"/>
      <c r="B34" s="68" t="s">
        <v>76</v>
      </c>
      <c r="C34" s="69"/>
      <c r="D34" s="69"/>
      <c r="E34" s="69"/>
      <c r="F34" s="69"/>
      <c r="G34" s="69"/>
      <c r="H34" s="69"/>
      <c r="I34" s="69"/>
      <c r="J34" s="70"/>
      <c r="K34" s="26">
        <f>K33*1.2</f>
        <v>1744787.5138723438</v>
      </c>
      <c r="L34" s="27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12"/>
      <c r="Z34" s="13"/>
      <c r="AA34" s="8"/>
      <c r="AB34" s="8"/>
      <c r="AC34" s="12"/>
      <c r="AD34" s="12" t="s">
        <v>76</v>
      </c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35"/>
    </row>
    <row r="35" spans="1:42" s="9" customFormat="1" ht="18.75" x14ac:dyDescent="0.3">
      <c r="A35" s="66" t="s">
        <v>269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12" t="s">
        <v>77</v>
      </c>
      <c r="Z35" s="13"/>
      <c r="AA35" s="8"/>
      <c r="AB35" s="8"/>
      <c r="AC35" s="12"/>
      <c r="AD35" s="12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2"/>
    </row>
    <row r="36" spans="1:42" s="9" customFormat="1" ht="18.75" x14ac:dyDescent="0.3">
      <c r="A36" s="67" t="s">
        <v>78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12"/>
      <c r="Z36" s="13" t="s">
        <v>78</v>
      </c>
      <c r="AA36" s="8"/>
      <c r="AB36" s="8"/>
      <c r="AC36" s="12"/>
      <c r="AD36" s="12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2"/>
    </row>
    <row r="37" spans="1:42" s="9" customFormat="1" ht="37.5" x14ac:dyDescent="0.3">
      <c r="A37" s="14" t="s">
        <v>79</v>
      </c>
      <c r="B37" s="58" t="s">
        <v>80</v>
      </c>
      <c r="C37" s="59"/>
      <c r="D37" s="60"/>
      <c r="E37" s="61" t="s">
        <v>81</v>
      </c>
      <c r="F37" s="61"/>
      <c r="G37" s="61"/>
      <c r="H37" s="15" t="s">
        <v>35</v>
      </c>
      <c r="I37" s="23">
        <v>9.6000000000000002E-2</v>
      </c>
      <c r="J37" s="17">
        <v>88256.04</v>
      </c>
      <c r="K37" s="17">
        <f>J37*I37</f>
        <v>8472.5798400000003</v>
      </c>
      <c r="L37" s="1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12"/>
      <c r="Z37" s="13"/>
      <c r="AA37" s="8" t="s">
        <v>80</v>
      </c>
      <c r="AB37" s="8" t="s">
        <v>81</v>
      </c>
      <c r="AC37" s="12"/>
      <c r="AD37" s="12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2"/>
    </row>
    <row r="38" spans="1:42" s="9" customFormat="1" ht="56.25" x14ac:dyDescent="0.3">
      <c r="A38" s="14" t="s">
        <v>82</v>
      </c>
      <c r="B38" s="58" t="s">
        <v>83</v>
      </c>
      <c r="C38" s="59"/>
      <c r="D38" s="60"/>
      <c r="E38" s="61" t="s">
        <v>84</v>
      </c>
      <c r="F38" s="61"/>
      <c r="G38" s="61"/>
      <c r="H38" s="15" t="s">
        <v>35</v>
      </c>
      <c r="I38" s="23">
        <v>9.6000000000000002E-2</v>
      </c>
      <c r="J38" s="17">
        <v>36743.75</v>
      </c>
      <c r="K38" s="17">
        <f t="shared" ref="K38:K86" si="1">J38*I38</f>
        <v>3527.4</v>
      </c>
      <c r="L38" s="1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12"/>
      <c r="Z38" s="13"/>
      <c r="AA38" s="8" t="s">
        <v>83</v>
      </c>
      <c r="AB38" s="8" t="s">
        <v>84</v>
      </c>
      <c r="AC38" s="12"/>
      <c r="AD38" s="12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spans="1:42" s="9" customFormat="1" ht="37.5" x14ac:dyDescent="0.3">
      <c r="A39" s="14" t="s">
        <v>85</v>
      </c>
      <c r="B39" s="58" t="s">
        <v>86</v>
      </c>
      <c r="C39" s="59"/>
      <c r="D39" s="60"/>
      <c r="E39" s="61" t="s">
        <v>87</v>
      </c>
      <c r="F39" s="61"/>
      <c r="G39" s="61"/>
      <c r="H39" s="15" t="s">
        <v>35</v>
      </c>
      <c r="I39" s="23">
        <v>9.6000000000000002E-2</v>
      </c>
      <c r="J39" s="17">
        <v>29060.94</v>
      </c>
      <c r="K39" s="17">
        <f t="shared" si="1"/>
        <v>2789.8502399999998</v>
      </c>
      <c r="L39" s="1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12"/>
      <c r="Z39" s="13"/>
      <c r="AA39" s="8" t="s">
        <v>86</v>
      </c>
      <c r="AB39" s="8" t="s">
        <v>87</v>
      </c>
      <c r="AC39" s="12"/>
      <c r="AD39" s="12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spans="1:42" s="9" customFormat="1" ht="18.75" x14ac:dyDescent="0.3">
      <c r="A40" s="76" t="s">
        <v>88</v>
      </c>
      <c r="B40" s="77"/>
      <c r="C40" s="77"/>
      <c r="D40" s="77"/>
      <c r="E40" s="77"/>
      <c r="F40" s="77"/>
      <c r="G40" s="78"/>
      <c r="H40" s="20"/>
      <c r="I40" s="20"/>
      <c r="J40" s="20"/>
      <c r="K40" s="17"/>
      <c r="L40" s="20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12"/>
      <c r="Z40" s="13" t="s">
        <v>88</v>
      </c>
      <c r="AA40" s="8"/>
      <c r="AB40" s="8"/>
      <c r="AC40" s="12"/>
      <c r="AD40" s="12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spans="1:42" s="9" customFormat="1" ht="37.5" x14ac:dyDescent="0.3">
      <c r="A41" s="14" t="s">
        <v>89</v>
      </c>
      <c r="B41" s="58" t="s">
        <v>90</v>
      </c>
      <c r="C41" s="59"/>
      <c r="D41" s="60"/>
      <c r="E41" s="61" t="s">
        <v>52</v>
      </c>
      <c r="F41" s="61"/>
      <c r="G41" s="61"/>
      <c r="H41" s="15" t="s">
        <v>35</v>
      </c>
      <c r="I41" s="23">
        <v>0.16800000000000001</v>
      </c>
      <c r="J41" s="17">
        <v>70678.81</v>
      </c>
      <c r="K41" s="17">
        <f t="shared" si="1"/>
        <v>11874.040080000001</v>
      </c>
      <c r="L41" s="1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12"/>
      <c r="Z41" s="13"/>
      <c r="AA41" s="8" t="s">
        <v>90</v>
      </c>
      <c r="AB41" s="8" t="s">
        <v>52</v>
      </c>
      <c r="AC41" s="12"/>
      <c r="AD41" s="12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spans="1:42" s="9" customFormat="1" ht="56.25" x14ac:dyDescent="0.3">
      <c r="A42" s="14" t="s">
        <v>91</v>
      </c>
      <c r="B42" s="58" t="s">
        <v>92</v>
      </c>
      <c r="C42" s="59"/>
      <c r="D42" s="60"/>
      <c r="E42" s="61" t="s">
        <v>93</v>
      </c>
      <c r="F42" s="61"/>
      <c r="G42" s="61"/>
      <c r="H42" s="15" t="s">
        <v>94</v>
      </c>
      <c r="I42" s="16">
        <v>0.12</v>
      </c>
      <c r="J42" s="17">
        <v>290185.33</v>
      </c>
      <c r="K42" s="17">
        <f t="shared" si="1"/>
        <v>34822.239600000001</v>
      </c>
      <c r="L42" s="1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12"/>
      <c r="Z42" s="13"/>
      <c r="AA42" s="8" t="s">
        <v>92</v>
      </c>
      <c r="AB42" s="8" t="s">
        <v>93</v>
      </c>
      <c r="AC42" s="12"/>
      <c r="AD42" s="12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spans="1:42" s="9" customFormat="1" ht="18.75" x14ac:dyDescent="0.3">
      <c r="A43" s="14" t="s">
        <v>95</v>
      </c>
      <c r="B43" s="58" t="s">
        <v>96</v>
      </c>
      <c r="C43" s="59"/>
      <c r="D43" s="60"/>
      <c r="E43" s="61" t="s">
        <v>97</v>
      </c>
      <c r="F43" s="61"/>
      <c r="G43" s="61"/>
      <c r="H43" s="15" t="s">
        <v>94</v>
      </c>
      <c r="I43" s="16">
        <v>0.05</v>
      </c>
      <c r="J43" s="17">
        <v>106175.8</v>
      </c>
      <c r="K43" s="17">
        <f t="shared" si="1"/>
        <v>5308.7900000000009</v>
      </c>
      <c r="L43" s="1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12"/>
      <c r="Z43" s="13"/>
      <c r="AA43" s="8" t="s">
        <v>96</v>
      </c>
      <c r="AB43" s="8" t="s">
        <v>97</v>
      </c>
      <c r="AC43" s="12"/>
      <c r="AD43" s="12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</row>
    <row r="44" spans="1:42" s="9" customFormat="1" ht="18.75" x14ac:dyDescent="0.3">
      <c r="A44" s="76" t="s">
        <v>98</v>
      </c>
      <c r="B44" s="77"/>
      <c r="C44" s="77"/>
      <c r="D44" s="77"/>
      <c r="E44" s="77"/>
      <c r="F44" s="77"/>
      <c r="G44" s="78"/>
      <c r="H44" s="20"/>
      <c r="I44" s="20"/>
      <c r="J44" s="20"/>
      <c r="K44" s="17">
        <f t="shared" si="1"/>
        <v>0</v>
      </c>
      <c r="L44" s="20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12"/>
      <c r="Z44" s="13" t="s">
        <v>98</v>
      </c>
      <c r="AA44" s="8"/>
      <c r="AB44" s="8"/>
      <c r="AC44" s="12"/>
      <c r="AD44" s="12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</row>
    <row r="45" spans="1:42" s="9" customFormat="1" ht="37.5" x14ac:dyDescent="0.3">
      <c r="A45" s="14" t="s">
        <v>99</v>
      </c>
      <c r="B45" s="58" t="s">
        <v>100</v>
      </c>
      <c r="C45" s="59"/>
      <c r="D45" s="60"/>
      <c r="E45" s="61" t="s">
        <v>52</v>
      </c>
      <c r="F45" s="61"/>
      <c r="G45" s="61"/>
      <c r="H45" s="15" t="s">
        <v>35</v>
      </c>
      <c r="I45" s="22">
        <v>3.8399999999999997E-2</v>
      </c>
      <c r="J45" s="17">
        <v>64253.65</v>
      </c>
      <c r="K45" s="17">
        <f t="shared" si="1"/>
        <v>2467.3401599999997</v>
      </c>
      <c r="L45" s="1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12"/>
      <c r="Z45" s="13"/>
      <c r="AA45" s="8" t="s">
        <v>100</v>
      </c>
      <c r="AB45" s="8" t="s">
        <v>52</v>
      </c>
      <c r="AC45" s="12"/>
      <c r="AD45" s="12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</row>
    <row r="46" spans="1:42" s="9" customFormat="1" ht="56.25" x14ac:dyDescent="0.3">
      <c r="A46" s="14" t="s">
        <v>101</v>
      </c>
      <c r="B46" s="58" t="s">
        <v>102</v>
      </c>
      <c r="C46" s="59"/>
      <c r="D46" s="60"/>
      <c r="E46" s="61" t="s">
        <v>103</v>
      </c>
      <c r="F46" s="61"/>
      <c r="G46" s="61"/>
      <c r="H46" s="15" t="s">
        <v>35</v>
      </c>
      <c r="I46" s="22">
        <v>3.8399999999999997E-2</v>
      </c>
      <c r="J46" s="17">
        <v>62784.38</v>
      </c>
      <c r="K46" s="17">
        <f t="shared" si="1"/>
        <v>2410.9201919999996</v>
      </c>
      <c r="L46" s="1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12"/>
      <c r="Z46" s="13"/>
      <c r="AA46" s="8" t="s">
        <v>102</v>
      </c>
      <c r="AB46" s="8" t="s">
        <v>103</v>
      </c>
      <c r="AC46" s="12"/>
      <c r="AD46" s="12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</row>
    <row r="47" spans="1:42" s="9" customFormat="1" ht="37.5" x14ac:dyDescent="0.3">
      <c r="A47" s="14" t="s">
        <v>104</v>
      </c>
      <c r="B47" s="58" t="s">
        <v>105</v>
      </c>
      <c r="C47" s="59"/>
      <c r="D47" s="60"/>
      <c r="E47" s="61" t="s">
        <v>106</v>
      </c>
      <c r="F47" s="61"/>
      <c r="G47" s="61"/>
      <c r="H47" s="15" t="s">
        <v>35</v>
      </c>
      <c r="I47" s="22">
        <v>3.8399999999999997E-2</v>
      </c>
      <c r="J47" s="17">
        <v>31490.1</v>
      </c>
      <c r="K47" s="17">
        <f t="shared" si="1"/>
        <v>1209.2198399999997</v>
      </c>
      <c r="L47" s="1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12"/>
      <c r="Z47" s="13"/>
      <c r="AA47" s="8" t="s">
        <v>105</v>
      </c>
      <c r="AB47" s="8" t="s">
        <v>106</v>
      </c>
      <c r="AC47" s="12"/>
      <c r="AD47" s="12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</row>
    <row r="48" spans="1:42" s="9" customFormat="1" ht="56.25" x14ac:dyDescent="0.3">
      <c r="A48" s="14" t="s">
        <v>107</v>
      </c>
      <c r="B48" s="58" t="s">
        <v>108</v>
      </c>
      <c r="C48" s="59"/>
      <c r="D48" s="60"/>
      <c r="E48" s="61" t="s">
        <v>109</v>
      </c>
      <c r="F48" s="61"/>
      <c r="G48" s="61"/>
      <c r="H48" s="15" t="s">
        <v>35</v>
      </c>
      <c r="I48" s="22">
        <v>3.8399999999999997E-2</v>
      </c>
      <c r="J48" s="17">
        <v>125182.55</v>
      </c>
      <c r="K48" s="17">
        <f t="shared" si="1"/>
        <v>4807.0099199999995</v>
      </c>
      <c r="L48" s="1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12"/>
      <c r="Z48" s="13"/>
      <c r="AA48" s="8" t="s">
        <v>108</v>
      </c>
      <c r="AB48" s="8" t="s">
        <v>109</v>
      </c>
      <c r="AC48" s="12"/>
      <c r="AD48" s="12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</row>
    <row r="49" spans="1:41" s="9" customFormat="1" ht="75" x14ac:dyDescent="0.3">
      <c r="A49" s="14" t="s">
        <v>110</v>
      </c>
      <c r="B49" s="58" t="s">
        <v>111</v>
      </c>
      <c r="C49" s="59"/>
      <c r="D49" s="60"/>
      <c r="E49" s="61" t="s">
        <v>112</v>
      </c>
      <c r="F49" s="61"/>
      <c r="G49" s="61"/>
      <c r="H49" s="15" t="s">
        <v>39</v>
      </c>
      <c r="I49" s="16">
        <v>69.12</v>
      </c>
      <c r="J49" s="17">
        <v>228.66</v>
      </c>
      <c r="K49" s="17">
        <f t="shared" si="1"/>
        <v>15804.979200000002</v>
      </c>
      <c r="L49" s="1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12"/>
      <c r="Z49" s="13"/>
      <c r="AA49" s="8" t="s">
        <v>111</v>
      </c>
      <c r="AB49" s="8" t="s">
        <v>112</v>
      </c>
      <c r="AC49" s="12"/>
      <c r="AD49" s="12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</row>
    <row r="50" spans="1:41" s="9" customFormat="1" ht="56.25" x14ac:dyDescent="0.3">
      <c r="A50" s="14" t="s">
        <v>113</v>
      </c>
      <c r="B50" s="58" t="s">
        <v>114</v>
      </c>
      <c r="C50" s="59"/>
      <c r="D50" s="60"/>
      <c r="E50" s="61" t="s">
        <v>115</v>
      </c>
      <c r="F50" s="61"/>
      <c r="G50" s="61"/>
      <c r="H50" s="15" t="s">
        <v>35</v>
      </c>
      <c r="I50" s="22">
        <v>3.8399999999999997E-2</v>
      </c>
      <c r="J50" s="17">
        <v>48055.73</v>
      </c>
      <c r="K50" s="17">
        <f t="shared" si="1"/>
        <v>1845.3400320000001</v>
      </c>
      <c r="L50" s="1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12"/>
      <c r="Z50" s="13"/>
      <c r="AA50" s="8" t="s">
        <v>114</v>
      </c>
      <c r="AB50" s="8" t="s">
        <v>115</v>
      </c>
      <c r="AC50" s="12"/>
      <c r="AD50" s="12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</row>
    <row r="51" spans="1:41" s="9" customFormat="1" ht="37.5" x14ac:dyDescent="0.3">
      <c r="A51" s="14" t="s">
        <v>116</v>
      </c>
      <c r="B51" s="58" t="s">
        <v>117</v>
      </c>
      <c r="C51" s="59"/>
      <c r="D51" s="60"/>
      <c r="E51" s="61" t="s">
        <v>118</v>
      </c>
      <c r="F51" s="61"/>
      <c r="G51" s="61"/>
      <c r="H51" s="15" t="s">
        <v>35</v>
      </c>
      <c r="I51" s="22">
        <v>3.8399999999999997E-2</v>
      </c>
      <c r="J51" s="17">
        <v>29429.69</v>
      </c>
      <c r="K51" s="17">
        <f t="shared" si="1"/>
        <v>1130.1000959999999</v>
      </c>
      <c r="L51" s="1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12"/>
      <c r="Z51" s="13"/>
      <c r="AA51" s="8" t="s">
        <v>117</v>
      </c>
      <c r="AB51" s="8" t="s">
        <v>118</v>
      </c>
      <c r="AC51" s="12"/>
      <c r="AD51" s="12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</row>
    <row r="52" spans="1:41" s="9" customFormat="1" ht="18.75" x14ac:dyDescent="0.3">
      <c r="A52" s="76" t="s">
        <v>119</v>
      </c>
      <c r="B52" s="77"/>
      <c r="C52" s="77"/>
      <c r="D52" s="77"/>
      <c r="E52" s="77"/>
      <c r="F52" s="77"/>
      <c r="G52" s="78"/>
      <c r="H52" s="20"/>
      <c r="I52" s="20"/>
      <c r="J52" s="20"/>
      <c r="K52" s="17">
        <f t="shared" si="1"/>
        <v>0</v>
      </c>
      <c r="L52" s="20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12"/>
      <c r="Z52" s="13" t="s">
        <v>119</v>
      </c>
      <c r="AA52" s="8"/>
      <c r="AB52" s="8"/>
      <c r="AC52" s="12"/>
      <c r="AD52" s="12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</row>
    <row r="53" spans="1:41" s="9" customFormat="1" ht="37.5" x14ac:dyDescent="0.3">
      <c r="A53" s="14" t="s">
        <v>120</v>
      </c>
      <c r="B53" s="58" t="s">
        <v>121</v>
      </c>
      <c r="C53" s="59"/>
      <c r="D53" s="60"/>
      <c r="E53" s="61" t="s">
        <v>122</v>
      </c>
      <c r="F53" s="61"/>
      <c r="G53" s="61"/>
      <c r="H53" s="15" t="s">
        <v>94</v>
      </c>
      <c r="I53" s="23">
        <v>9.6000000000000002E-2</v>
      </c>
      <c r="J53" s="17">
        <v>447777.5</v>
      </c>
      <c r="K53" s="17">
        <f t="shared" si="1"/>
        <v>42986.64</v>
      </c>
      <c r="L53" s="1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12"/>
      <c r="Z53" s="13"/>
      <c r="AA53" s="8" t="s">
        <v>121</v>
      </c>
      <c r="AB53" s="8" t="s">
        <v>122</v>
      </c>
      <c r="AC53" s="12"/>
      <c r="AD53" s="12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</row>
    <row r="54" spans="1:41" s="9" customFormat="1" ht="37.5" x14ac:dyDescent="0.3">
      <c r="A54" s="14" t="s">
        <v>123</v>
      </c>
      <c r="B54" s="58" t="s">
        <v>124</v>
      </c>
      <c r="C54" s="59"/>
      <c r="D54" s="60"/>
      <c r="E54" s="61" t="s">
        <v>125</v>
      </c>
      <c r="F54" s="61"/>
      <c r="G54" s="61"/>
      <c r="H54" s="15" t="s">
        <v>126</v>
      </c>
      <c r="I54" s="16">
        <v>-10.56</v>
      </c>
      <c r="J54" s="17">
        <v>1313.4</v>
      </c>
      <c r="K54" s="17">
        <f t="shared" si="1"/>
        <v>-13869.504000000001</v>
      </c>
      <c r="L54" s="1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12"/>
      <c r="Z54" s="13"/>
      <c r="AA54" s="8" t="s">
        <v>124</v>
      </c>
      <c r="AB54" s="8" t="s">
        <v>125</v>
      </c>
      <c r="AC54" s="12"/>
      <c r="AD54" s="12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</row>
    <row r="55" spans="1:41" s="9" customFormat="1" ht="18.75" x14ac:dyDescent="0.3">
      <c r="A55" s="14" t="s">
        <v>127</v>
      </c>
      <c r="B55" s="58" t="s">
        <v>128</v>
      </c>
      <c r="C55" s="59"/>
      <c r="D55" s="60"/>
      <c r="E55" s="61" t="s">
        <v>129</v>
      </c>
      <c r="F55" s="61"/>
      <c r="G55" s="61"/>
      <c r="H55" s="15" t="s">
        <v>126</v>
      </c>
      <c r="I55" s="21">
        <v>9.6</v>
      </c>
      <c r="J55" s="17">
        <v>1144.8699999999999</v>
      </c>
      <c r="K55" s="17">
        <f t="shared" si="1"/>
        <v>10990.751999999999</v>
      </c>
      <c r="L55" s="1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12"/>
      <c r="Z55" s="13"/>
      <c r="AA55" s="8" t="s">
        <v>128</v>
      </c>
      <c r="AB55" s="8" t="s">
        <v>129</v>
      </c>
      <c r="AC55" s="12"/>
      <c r="AD55" s="12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</row>
    <row r="56" spans="1:41" s="9" customFormat="1" ht="18.75" x14ac:dyDescent="0.3">
      <c r="A56" s="76" t="s">
        <v>130</v>
      </c>
      <c r="B56" s="77"/>
      <c r="C56" s="77"/>
      <c r="D56" s="77"/>
      <c r="E56" s="77"/>
      <c r="F56" s="77"/>
      <c r="G56" s="78"/>
      <c r="H56" s="20"/>
      <c r="I56" s="20"/>
      <c r="J56" s="20"/>
      <c r="K56" s="17">
        <f t="shared" si="1"/>
        <v>0</v>
      </c>
      <c r="L56" s="20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12"/>
      <c r="Z56" s="13" t="s">
        <v>130</v>
      </c>
      <c r="AA56" s="8"/>
      <c r="AB56" s="8"/>
      <c r="AC56" s="12"/>
      <c r="AD56" s="12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</row>
    <row r="57" spans="1:41" s="9" customFormat="1" ht="37.5" x14ac:dyDescent="0.3">
      <c r="A57" s="14" t="s">
        <v>131</v>
      </c>
      <c r="B57" s="58" t="s">
        <v>132</v>
      </c>
      <c r="C57" s="59"/>
      <c r="D57" s="60"/>
      <c r="E57" s="61" t="s">
        <v>133</v>
      </c>
      <c r="F57" s="61"/>
      <c r="G57" s="61"/>
      <c r="H57" s="15" t="s">
        <v>126</v>
      </c>
      <c r="I57" s="23">
        <v>13.824</v>
      </c>
      <c r="J57" s="17">
        <v>13259.9</v>
      </c>
      <c r="K57" s="17">
        <f t="shared" si="1"/>
        <v>183304.85759999999</v>
      </c>
      <c r="L57" s="1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12"/>
      <c r="Z57" s="13"/>
      <c r="AA57" s="8" t="s">
        <v>132</v>
      </c>
      <c r="AB57" s="8" t="s">
        <v>133</v>
      </c>
      <c r="AC57" s="12"/>
      <c r="AD57" s="12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</row>
    <row r="58" spans="1:41" s="9" customFormat="1" ht="18.75" x14ac:dyDescent="0.3">
      <c r="A58" s="14" t="s">
        <v>134</v>
      </c>
      <c r="B58" s="58" t="s">
        <v>135</v>
      </c>
      <c r="C58" s="59"/>
      <c r="D58" s="60"/>
      <c r="E58" s="61" t="s">
        <v>136</v>
      </c>
      <c r="F58" s="61"/>
      <c r="G58" s="61"/>
      <c r="H58" s="15" t="s">
        <v>126</v>
      </c>
      <c r="I58" s="23">
        <v>13.824</v>
      </c>
      <c r="J58" s="17">
        <v>7700.63</v>
      </c>
      <c r="K58" s="17">
        <f t="shared" si="1"/>
        <v>106453.50912</v>
      </c>
      <c r="L58" s="1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12"/>
      <c r="Z58" s="13"/>
      <c r="AA58" s="8" t="s">
        <v>135</v>
      </c>
      <c r="AB58" s="8" t="s">
        <v>136</v>
      </c>
      <c r="AC58" s="12"/>
      <c r="AD58" s="12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</row>
    <row r="59" spans="1:41" s="9" customFormat="1" ht="112.5" x14ac:dyDescent="0.3">
      <c r="A59" s="14" t="s">
        <v>137</v>
      </c>
      <c r="B59" s="58" t="s">
        <v>138</v>
      </c>
      <c r="C59" s="59"/>
      <c r="D59" s="60"/>
      <c r="E59" s="61" t="s">
        <v>139</v>
      </c>
      <c r="F59" s="61"/>
      <c r="G59" s="61"/>
      <c r="H59" s="15" t="s">
        <v>39</v>
      </c>
      <c r="I59" s="22">
        <v>29.0304</v>
      </c>
      <c r="J59" s="17">
        <v>1845.35</v>
      </c>
      <c r="K59" s="17">
        <f t="shared" si="1"/>
        <v>53571.248639999998</v>
      </c>
      <c r="L59" s="1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12"/>
      <c r="Z59" s="13"/>
      <c r="AA59" s="8" t="s">
        <v>138</v>
      </c>
      <c r="AB59" s="8" t="s">
        <v>139</v>
      </c>
      <c r="AC59" s="12"/>
      <c r="AD59" s="12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</row>
    <row r="60" spans="1:41" s="9" customFormat="1" ht="37.5" x14ac:dyDescent="0.3">
      <c r="A60" s="14" t="s">
        <v>140</v>
      </c>
      <c r="B60" s="58" t="s">
        <v>141</v>
      </c>
      <c r="C60" s="59"/>
      <c r="D60" s="60"/>
      <c r="E60" s="61" t="s">
        <v>142</v>
      </c>
      <c r="F60" s="61"/>
      <c r="G60" s="61"/>
      <c r="H60" s="15" t="s">
        <v>126</v>
      </c>
      <c r="I60" s="23">
        <v>10.976000000000001</v>
      </c>
      <c r="J60" s="17">
        <v>17185.580000000002</v>
      </c>
      <c r="K60" s="17">
        <f t="shared" si="1"/>
        <v>188628.92608000003</v>
      </c>
      <c r="L60" s="1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12"/>
      <c r="Z60" s="13"/>
      <c r="AA60" s="8" t="s">
        <v>141</v>
      </c>
      <c r="AB60" s="8" t="s">
        <v>142</v>
      </c>
      <c r="AC60" s="12"/>
      <c r="AD60" s="12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</row>
    <row r="61" spans="1:41" s="9" customFormat="1" ht="18.75" x14ac:dyDescent="0.3">
      <c r="A61" s="14" t="s">
        <v>143</v>
      </c>
      <c r="B61" s="58" t="s">
        <v>144</v>
      </c>
      <c r="C61" s="59"/>
      <c r="D61" s="60"/>
      <c r="E61" s="61" t="s">
        <v>136</v>
      </c>
      <c r="F61" s="61"/>
      <c r="G61" s="61"/>
      <c r="H61" s="15" t="s">
        <v>126</v>
      </c>
      <c r="I61" s="23">
        <v>10.976000000000001</v>
      </c>
      <c r="J61" s="17">
        <v>7700.63</v>
      </c>
      <c r="K61" s="17">
        <f t="shared" si="1"/>
        <v>84522.114880000008</v>
      </c>
      <c r="L61" s="1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12"/>
      <c r="Z61" s="13"/>
      <c r="AA61" s="8" t="s">
        <v>144</v>
      </c>
      <c r="AB61" s="8" t="s">
        <v>136</v>
      </c>
      <c r="AC61" s="12"/>
      <c r="AD61" s="12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</row>
    <row r="62" spans="1:41" s="9" customFormat="1" ht="112.5" x14ac:dyDescent="0.3">
      <c r="A62" s="14" t="s">
        <v>145</v>
      </c>
      <c r="B62" s="58" t="s">
        <v>146</v>
      </c>
      <c r="C62" s="59"/>
      <c r="D62" s="60"/>
      <c r="E62" s="61" t="s">
        <v>139</v>
      </c>
      <c r="F62" s="61"/>
      <c r="G62" s="61"/>
      <c r="H62" s="15" t="s">
        <v>39</v>
      </c>
      <c r="I62" s="22">
        <v>23.049600000000002</v>
      </c>
      <c r="J62" s="17">
        <v>1845.35</v>
      </c>
      <c r="K62" s="17">
        <f t="shared" si="1"/>
        <v>42534.579360000003</v>
      </c>
      <c r="L62" s="1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12"/>
      <c r="Z62" s="13"/>
      <c r="AA62" s="8" t="s">
        <v>146</v>
      </c>
      <c r="AB62" s="8" t="s">
        <v>139</v>
      </c>
      <c r="AC62" s="12"/>
      <c r="AD62" s="12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</row>
    <row r="63" spans="1:41" s="9" customFormat="1" ht="37.5" x14ac:dyDescent="0.3">
      <c r="A63" s="14" t="s">
        <v>147</v>
      </c>
      <c r="B63" s="58" t="s">
        <v>148</v>
      </c>
      <c r="C63" s="59"/>
      <c r="D63" s="60"/>
      <c r="E63" s="61" t="s">
        <v>149</v>
      </c>
      <c r="F63" s="61"/>
      <c r="G63" s="61"/>
      <c r="H63" s="15" t="s">
        <v>94</v>
      </c>
      <c r="I63" s="16">
        <v>0.02</v>
      </c>
      <c r="J63" s="17">
        <v>772758</v>
      </c>
      <c r="K63" s="17">
        <f t="shared" si="1"/>
        <v>15455.16</v>
      </c>
      <c r="L63" s="1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12"/>
      <c r="Z63" s="13"/>
      <c r="AA63" s="8" t="s">
        <v>148</v>
      </c>
      <c r="AB63" s="8" t="s">
        <v>149</v>
      </c>
      <c r="AC63" s="12"/>
      <c r="AD63" s="12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</row>
    <row r="64" spans="1:41" s="9" customFormat="1" ht="37.5" x14ac:dyDescent="0.3">
      <c r="A64" s="14" t="s">
        <v>150</v>
      </c>
      <c r="B64" s="58" t="s">
        <v>151</v>
      </c>
      <c r="C64" s="59"/>
      <c r="D64" s="60"/>
      <c r="E64" s="61" t="s">
        <v>152</v>
      </c>
      <c r="F64" s="61"/>
      <c r="G64" s="61"/>
      <c r="H64" s="15" t="s">
        <v>126</v>
      </c>
      <c r="I64" s="19">
        <v>2</v>
      </c>
      <c r="J64" s="17">
        <v>11860.67</v>
      </c>
      <c r="K64" s="17">
        <f t="shared" si="1"/>
        <v>23721.34</v>
      </c>
      <c r="L64" s="1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12"/>
      <c r="Z64" s="13"/>
      <c r="AA64" s="8" t="s">
        <v>151</v>
      </c>
      <c r="AB64" s="8" t="s">
        <v>152</v>
      </c>
      <c r="AC64" s="12"/>
      <c r="AD64" s="12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</row>
    <row r="65" spans="1:41" s="9" customFormat="1" ht="37.5" x14ac:dyDescent="0.3">
      <c r="A65" s="14" t="s">
        <v>153</v>
      </c>
      <c r="B65" s="58" t="s">
        <v>154</v>
      </c>
      <c r="C65" s="59"/>
      <c r="D65" s="60"/>
      <c r="E65" s="61" t="s">
        <v>155</v>
      </c>
      <c r="F65" s="61"/>
      <c r="G65" s="61"/>
      <c r="H65" s="15" t="s">
        <v>94</v>
      </c>
      <c r="I65" s="28">
        <v>0.41471999999999998</v>
      </c>
      <c r="J65" s="17">
        <v>1544878.71</v>
      </c>
      <c r="K65" s="17">
        <f t="shared" si="1"/>
        <v>640692.0986112</v>
      </c>
      <c r="L65" s="1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12"/>
      <c r="Z65" s="13"/>
      <c r="AA65" s="8" t="s">
        <v>154</v>
      </c>
      <c r="AB65" s="8" t="s">
        <v>155</v>
      </c>
      <c r="AC65" s="12"/>
      <c r="AD65" s="12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</row>
    <row r="66" spans="1:41" s="9" customFormat="1" ht="18.75" x14ac:dyDescent="0.3">
      <c r="A66" s="14" t="s">
        <v>156</v>
      </c>
      <c r="B66" s="58" t="s">
        <v>157</v>
      </c>
      <c r="C66" s="59"/>
      <c r="D66" s="60"/>
      <c r="E66" s="61" t="s">
        <v>136</v>
      </c>
      <c r="F66" s="61"/>
      <c r="G66" s="61"/>
      <c r="H66" s="15" t="s">
        <v>126</v>
      </c>
      <c r="I66" s="23">
        <v>41.472000000000001</v>
      </c>
      <c r="J66" s="17">
        <v>7700.63</v>
      </c>
      <c r="K66" s="17">
        <f t="shared" si="1"/>
        <v>319360.52736000001</v>
      </c>
      <c r="L66" s="1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12"/>
      <c r="Z66" s="13"/>
      <c r="AA66" s="8" t="s">
        <v>157</v>
      </c>
      <c r="AB66" s="8" t="s">
        <v>136</v>
      </c>
      <c r="AC66" s="12"/>
      <c r="AD66" s="12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</row>
    <row r="67" spans="1:41" s="9" customFormat="1" ht="112.5" x14ac:dyDescent="0.3">
      <c r="A67" s="14" t="s">
        <v>158</v>
      </c>
      <c r="B67" s="58" t="s">
        <v>159</v>
      </c>
      <c r="C67" s="59"/>
      <c r="D67" s="60"/>
      <c r="E67" s="61" t="s">
        <v>139</v>
      </c>
      <c r="F67" s="61"/>
      <c r="G67" s="61"/>
      <c r="H67" s="15" t="s">
        <v>39</v>
      </c>
      <c r="I67" s="22">
        <v>87.091200000000001</v>
      </c>
      <c r="J67" s="17">
        <v>1845.35</v>
      </c>
      <c r="K67" s="17">
        <f t="shared" si="1"/>
        <v>160713.74591999999</v>
      </c>
      <c r="L67" s="1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12"/>
      <c r="Z67" s="13"/>
      <c r="AA67" s="8" t="s">
        <v>159</v>
      </c>
      <c r="AB67" s="8" t="s">
        <v>139</v>
      </c>
      <c r="AC67" s="12"/>
      <c r="AD67" s="12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</row>
    <row r="68" spans="1:41" s="9" customFormat="1" ht="37.5" x14ac:dyDescent="0.3">
      <c r="A68" s="14" t="s">
        <v>160</v>
      </c>
      <c r="B68" s="58" t="s">
        <v>161</v>
      </c>
      <c r="C68" s="59"/>
      <c r="D68" s="60"/>
      <c r="E68" s="61" t="s">
        <v>162</v>
      </c>
      <c r="F68" s="61"/>
      <c r="G68" s="61"/>
      <c r="H68" s="15" t="s">
        <v>39</v>
      </c>
      <c r="I68" s="22">
        <v>0.33279999999999998</v>
      </c>
      <c r="J68" s="17">
        <v>72765.960000000006</v>
      </c>
      <c r="K68" s="17">
        <f t="shared" si="1"/>
        <v>24216.511488</v>
      </c>
      <c r="L68" s="1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12"/>
      <c r="Z68" s="13"/>
      <c r="AA68" s="8" t="s">
        <v>161</v>
      </c>
      <c r="AB68" s="8" t="s">
        <v>162</v>
      </c>
      <c r="AC68" s="12"/>
      <c r="AD68" s="12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</row>
    <row r="69" spans="1:41" s="9" customFormat="1" ht="56.25" x14ac:dyDescent="0.3">
      <c r="A69" s="14" t="s">
        <v>163</v>
      </c>
      <c r="B69" s="58" t="s">
        <v>164</v>
      </c>
      <c r="C69" s="59"/>
      <c r="D69" s="60"/>
      <c r="E69" s="61" t="s">
        <v>165</v>
      </c>
      <c r="F69" s="61"/>
      <c r="G69" s="61"/>
      <c r="H69" s="15" t="s">
        <v>39</v>
      </c>
      <c r="I69" s="22">
        <v>0.33279999999999998</v>
      </c>
      <c r="J69" s="17">
        <v>71899.070000000007</v>
      </c>
      <c r="K69" s="17">
        <f t="shared" si="1"/>
        <v>23928.010496000003</v>
      </c>
      <c r="L69" s="1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12"/>
      <c r="Z69" s="13"/>
      <c r="AA69" s="8" t="s">
        <v>164</v>
      </c>
      <c r="AB69" s="8" t="s">
        <v>165</v>
      </c>
      <c r="AC69" s="12"/>
      <c r="AD69" s="12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</row>
    <row r="70" spans="1:41" s="9" customFormat="1" ht="37.5" x14ac:dyDescent="0.3">
      <c r="A70" s="14" t="s">
        <v>166</v>
      </c>
      <c r="B70" s="58" t="s">
        <v>167</v>
      </c>
      <c r="C70" s="59"/>
      <c r="D70" s="60"/>
      <c r="E70" s="61" t="s">
        <v>168</v>
      </c>
      <c r="F70" s="61"/>
      <c r="G70" s="61"/>
      <c r="H70" s="15" t="s">
        <v>24</v>
      </c>
      <c r="I70" s="19">
        <v>16</v>
      </c>
      <c r="J70" s="17">
        <v>1249.94</v>
      </c>
      <c r="K70" s="17">
        <f t="shared" si="1"/>
        <v>19999.04</v>
      </c>
      <c r="L70" s="1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12"/>
      <c r="Z70" s="13"/>
      <c r="AA70" s="8" t="s">
        <v>167</v>
      </c>
      <c r="AB70" s="8" t="s">
        <v>168</v>
      </c>
      <c r="AC70" s="12"/>
      <c r="AD70" s="12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</row>
    <row r="71" spans="1:41" s="9" customFormat="1" ht="56.25" x14ac:dyDescent="0.3">
      <c r="A71" s="14" t="s">
        <v>169</v>
      </c>
      <c r="B71" s="58" t="s">
        <v>170</v>
      </c>
      <c r="C71" s="59"/>
      <c r="D71" s="60"/>
      <c r="E71" s="61" t="s">
        <v>171</v>
      </c>
      <c r="F71" s="61"/>
      <c r="G71" s="61"/>
      <c r="H71" s="15" t="s">
        <v>39</v>
      </c>
      <c r="I71" s="23">
        <v>0.38400000000000001</v>
      </c>
      <c r="J71" s="17">
        <v>206556.79999999999</v>
      </c>
      <c r="K71" s="17">
        <f t="shared" si="1"/>
        <v>79317.811199999996</v>
      </c>
      <c r="L71" s="1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12"/>
      <c r="Z71" s="13"/>
      <c r="AA71" s="8" t="s">
        <v>170</v>
      </c>
      <c r="AB71" s="8" t="s">
        <v>171</v>
      </c>
      <c r="AC71" s="12"/>
      <c r="AD71" s="12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</row>
    <row r="72" spans="1:41" s="9" customFormat="1" ht="18.75" x14ac:dyDescent="0.3">
      <c r="A72" s="76" t="s">
        <v>172</v>
      </c>
      <c r="B72" s="77"/>
      <c r="C72" s="77"/>
      <c r="D72" s="77"/>
      <c r="E72" s="77"/>
      <c r="F72" s="77"/>
      <c r="G72" s="78"/>
      <c r="H72" s="20"/>
      <c r="I72" s="20"/>
      <c r="J72" s="20"/>
      <c r="K72" s="17"/>
      <c r="L72" s="20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12"/>
      <c r="Z72" s="13" t="s">
        <v>172</v>
      </c>
      <c r="AA72" s="8"/>
      <c r="AB72" s="8"/>
      <c r="AC72" s="12"/>
      <c r="AD72" s="12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</row>
    <row r="73" spans="1:41" s="9" customFormat="1" ht="37.5" x14ac:dyDescent="0.3">
      <c r="A73" s="14" t="s">
        <v>173</v>
      </c>
      <c r="B73" s="58" t="s">
        <v>174</v>
      </c>
      <c r="C73" s="59"/>
      <c r="D73" s="60"/>
      <c r="E73" s="61" t="s">
        <v>175</v>
      </c>
      <c r="F73" s="61"/>
      <c r="G73" s="61"/>
      <c r="H73" s="15" t="s">
        <v>94</v>
      </c>
      <c r="I73" s="22">
        <v>0.63360000000000005</v>
      </c>
      <c r="J73" s="17">
        <v>519317.44</v>
      </c>
      <c r="K73" s="17">
        <f t="shared" si="1"/>
        <v>329039.52998400002</v>
      </c>
      <c r="L73" s="1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12"/>
      <c r="Z73" s="13"/>
      <c r="AA73" s="8" t="s">
        <v>174</v>
      </c>
      <c r="AB73" s="8" t="s">
        <v>175</v>
      </c>
      <c r="AC73" s="12"/>
      <c r="AD73" s="12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spans="1:41" s="9" customFormat="1" ht="37.5" x14ac:dyDescent="0.3">
      <c r="A74" s="14" t="s">
        <v>176</v>
      </c>
      <c r="B74" s="58" t="s">
        <v>177</v>
      </c>
      <c r="C74" s="59"/>
      <c r="D74" s="60"/>
      <c r="E74" s="61" t="s">
        <v>178</v>
      </c>
      <c r="F74" s="61"/>
      <c r="G74" s="61"/>
      <c r="H74" s="15" t="s">
        <v>179</v>
      </c>
      <c r="I74" s="22">
        <v>1.9296</v>
      </c>
      <c r="J74" s="17">
        <v>147122.96</v>
      </c>
      <c r="K74" s="17">
        <f t="shared" si="1"/>
        <v>283888.46361599996</v>
      </c>
      <c r="L74" s="1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12"/>
      <c r="Z74" s="13"/>
      <c r="AA74" s="8" t="s">
        <v>177</v>
      </c>
      <c r="AB74" s="8" t="s">
        <v>178</v>
      </c>
      <c r="AC74" s="12"/>
      <c r="AD74" s="12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</row>
    <row r="75" spans="1:41" s="9" customFormat="1" ht="75" x14ac:dyDescent="0.3">
      <c r="A75" s="14" t="s">
        <v>180</v>
      </c>
      <c r="B75" s="71" t="s">
        <v>181</v>
      </c>
      <c r="C75" s="72"/>
      <c r="D75" s="73"/>
      <c r="E75" s="74" t="s">
        <v>182</v>
      </c>
      <c r="F75" s="74"/>
      <c r="G75" s="74"/>
      <c r="H75" s="29" t="s">
        <v>60</v>
      </c>
      <c r="I75" s="30">
        <v>270.13900000000001</v>
      </c>
      <c r="J75" s="31">
        <v>2896.97</v>
      </c>
      <c r="K75" s="31">
        <f t="shared" si="1"/>
        <v>782584.57883000001</v>
      </c>
      <c r="L75" s="1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12"/>
      <c r="Z75" s="13"/>
      <c r="AA75" s="8" t="s">
        <v>181</v>
      </c>
      <c r="AB75" s="8" t="s">
        <v>182</v>
      </c>
      <c r="AC75" s="12"/>
      <c r="AD75" s="12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spans="1:41" s="9" customFormat="1" ht="18.75" x14ac:dyDescent="0.3">
      <c r="A76" s="76" t="s">
        <v>183</v>
      </c>
      <c r="B76" s="77"/>
      <c r="C76" s="77"/>
      <c r="D76" s="77"/>
      <c r="E76" s="77"/>
      <c r="F76" s="77"/>
      <c r="G76" s="78"/>
      <c r="H76" s="20"/>
      <c r="I76" s="20"/>
      <c r="J76" s="20"/>
      <c r="K76" s="17"/>
      <c r="L76" s="20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12"/>
      <c r="Z76" s="13" t="s">
        <v>183</v>
      </c>
      <c r="AA76" s="8"/>
      <c r="AB76" s="8"/>
      <c r="AC76" s="12"/>
      <c r="AD76" s="12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</row>
    <row r="77" spans="1:41" s="9" customFormat="1" ht="37.5" x14ac:dyDescent="0.3">
      <c r="A77" s="14" t="s">
        <v>184</v>
      </c>
      <c r="B77" s="58" t="s">
        <v>185</v>
      </c>
      <c r="C77" s="59"/>
      <c r="D77" s="60"/>
      <c r="E77" s="61" t="s">
        <v>186</v>
      </c>
      <c r="F77" s="61"/>
      <c r="G77" s="61"/>
      <c r="H77" s="15" t="s">
        <v>187</v>
      </c>
      <c r="I77" s="19">
        <v>2</v>
      </c>
      <c r="J77" s="17">
        <v>32995.4</v>
      </c>
      <c r="K77" s="17">
        <f t="shared" si="1"/>
        <v>65990.8</v>
      </c>
      <c r="L77" s="1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12"/>
      <c r="Z77" s="13"/>
      <c r="AA77" s="8" t="s">
        <v>185</v>
      </c>
      <c r="AB77" s="8" t="s">
        <v>186</v>
      </c>
      <c r="AC77" s="12"/>
      <c r="AD77" s="12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</row>
    <row r="78" spans="1:41" s="9" customFormat="1" ht="112.5" x14ac:dyDescent="0.3">
      <c r="A78" s="14" t="s">
        <v>188</v>
      </c>
      <c r="B78" s="58" t="s">
        <v>189</v>
      </c>
      <c r="C78" s="59"/>
      <c r="D78" s="60"/>
      <c r="E78" s="61" t="s">
        <v>190</v>
      </c>
      <c r="F78" s="61"/>
      <c r="G78" s="61"/>
      <c r="H78" s="15" t="s">
        <v>39</v>
      </c>
      <c r="I78" s="19">
        <v>18</v>
      </c>
      <c r="J78" s="17">
        <v>2108.75</v>
      </c>
      <c r="K78" s="17">
        <f t="shared" si="1"/>
        <v>37957.5</v>
      </c>
      <c r="L78" s="1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12"/>
      <c r="Z78" s="13"/>
      <c r="AA78" s="8" t="s">
        <v>189</v>
      </c>
      <c r="AB78" s="8" t="s">
        <v>190</v>
      </c>
      <c r="AC78" s="12"/>
      <c r="AD78" s="12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</row>
    <row r="79" spans="1:41" s="9" customFormat="1" ht="37.5" x14ac:dyDescent="0.3">
      <c r="A79" s="14" t="s">
        <v>191</v>
      </c>
      <c r="B79" s="58" t="s">
        <v>192</v>
      </c>
      <c r="C79" s="59"/>
      <c r="D79" s="60"/>
      <c r="E79" s="61" t="s">
        <v>193</v>
      </c>
      <c r="F79" s="61"/>
      <c r="G79" s="61"/>
      <c r="H79" s="15" t="s">
        <v>126</v>
      </c>
      <c r="I79" s="16">
        <v>18.52</v>
      </c>
      <c r="J79" s="17">
        <v>36254.97</v>
      </c>
      <c r="K79" s="17">
        <f t="shared" si="1"/>
        <v>671442.04440000001</v>
      </c>
      <c r="L79" s="1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12"/>
      <c r="Z79" s="13"/>
      <c r="AA79" s="8" t="s">
        <v>192</v>
      </c>
      <c r="AB79" s="8" t="s">
        <v>193</v>
      </c>
      <c r="AC79" s="12"/>
      <c r="AD79" s="12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</row>
    <row r="80" spans="1:41" s="9" customFormat="1" ht="37.5" x14ac:dyDescent="0.3">
      <c r="A80" s="14" t="s">
        <v>194</v>
      </c>
      <c r="B80" s="58" t="s">
        <v>195</v>
      </c>
      <c r="C80" s="59"/>
      <c r="D80" s="60"/>
      <c r="E80" s="61" t="s">
        <v>196</v>
      </c>
      <c r="F80" s="61"/>
      <c r="G80" s="61"/>
      <c r="H80" s="15" t="s">
        <v>126</v>
      </c>
      <c r="I80" s="16">
        <v>21.67</v>
      </c>
      <c r="J80" s="17">
        <v>10865.67</v>
      </c>
      <c r="K80" s="17">
        <f t="shared" si="1"/>
        <v>235459.06890000001</v>
      </c>
      <c r="L80" s="1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12"/>
      <c r="Z80" s="13"/>
      <c r="AA80" s="8" t="s">
        <v>195</v>
      </c>
      <c r="AB80" s="8" t="s">
        <v>196</v>
      </c>
      <c r="AC80" s="12"/>
      <c r="AD80" s="12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</row>
    <row r="81" spans="1:43" s="9" customFormat="1" ht="37.5" x14ac:dyDescent="0.3">
      <c r="A81" s="14" t="s">
        <v>197</v>
      </c>
      <c r="B81" s="58" t="s">
        <v>198</v>
      </c>
      <c r="C81" s="59"/>
      <c r="D81" s="60"/>
      <c r="E81" s="61" t="s">
        <v>199</v>
      </c>
      <c r="F81" s="61"/>
      <c r="G81" s="61"/>
      <c r="H81" s="15" t="s">
        <v>126</v>
      </c>
      <c r="I81" s="21">
        <v>7.5</v>
      </c>
      <c r="J81" s="17">
        <v>57718.01</v>
      </c>
      <c r="K81" s="17">
        <f t="shared" si="1"/>
        <v>432885.07500000001</v>
      </c>
      <c r="L81" s="1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12"/>
      <c r="Z81" s="13"/>
      <c r="AA81" s="8" t="s">
        <v>198</v>
      </c>
      <c r="AB81" s="8" t="s">
        <v>199</v>
      </c>
      <c r="AC81" s="12"/>
      <c r="AD81" s="12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</row>
    <row r="82" spans="1:43" s="9" customFormat="1" ht="56.25" x14ac:dyDescent="0.3">
      <c r="A82" s="14" t="s">
        <v>200</v>
      </c>
      <c r="B82" s="58" t="s">
        <v>201</v>
      </c>
      <c r="C82" s="59"/>
      <c r="D82" s="60"/>
      <c r="E82" s="61" t="s">
        <v>202</v>
      </c>
      <c r="F82" s="61"/>
      <c r="G82" s="61"/>
      <c r="H82" s="15" t="s">
        <v>126</v>
      </c>
      <c r="I82" s="16">
        <v>8.93</v>
      </c>
      <c r="J82" s="17">
        <v>20367.509999999998</v>
      </c>
      <c r="K82" s="17">
        <f t="shared" si="1"/>
        <v>181881.86429999999</v>
      </c>
      <c r="L82" s="1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12"/>
      <c r="Z82" s="13"/>
      <c r="AA82" s="8" t="s">
        <v>201</v>
      </c>
      <c r="AB82" s="8" t="s">
        <v>202</v>
      </c>
      <c r="AC82" s="12"/>
      <c r="AD82" s="12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</row>
    <row r="83" spans="1:43" s="9" customFormat="1" ht="18.75" x14ac:dyDescent="0.3">
      <c r="A83" s="76" t="s">
        <v>203</v>
      </c>
      <c r="B83" s="77"/>
      <c r="C83" s="77"/>
      <c r="D83" s="77"/>
      <c r="E83" s="77"/>
      <c r="F83" s="77"/>
      <c r="G83" s="78"/>
      <c r="H83" s="20"/>
      <c r="I83" s="20"/>
      <c r="J83" s="20"/>
      <c r="K83" s="17"/>
      <c r="L83" s="20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12"/>
      <c r="Z83" s="13" t="s">
        <v>203</v>
      </c>
      <c r="AA83" s="8"/>
      <c r="AB83" s="8"/>
      <c r="AC83" s="12"/>
      <c r="AD83" s="12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</row>
    <row r="84" spans="1:43" s="9" customFormat="1" ht="37.5" x14ac:dyDescent="0.3">
      <c r="A84" s="14" t="s">
        <v>204</v>
      </c>
      <c r="B84" s="58" t="s">
        <v>205</v>
      </c>
      <c r="C84" s="59"/>
      <c r="D84" s="60"/>
      <c r="E84" s="61" t="s">
        <v>206</v>
      </c>
      <c r="F84" s="61"/>
      <c r="G84" s="61"/>
      <c r="H84" s="15" t="s">
        <v>126</v>
      </c>
      <c r="I84" s="16">
        <v>2.94</v>
      </c>
      <c r="J84" s="17">
        <v>47619.16</v>
      </c>
      <c r="K84" s="17">
        <f t="shared" si="1"/>
        <v>140000.33040000001</v>
      </c>
      <c r="L84" s="1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12"/>
      <c r="Z84" s="13"/>
      <c r="AA84" s="8" t="s">
        <v>205</v>
      </c>
      <c r="AB84" s="8" t="s">
        <v>206</v>
      </c>
      <c r="AC84" s="12"/>
      <c r="AD84" s="12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</row>
    <row r="85" spans="1:43" s="9" customFormat="1" ht="18.75" x14ac:dyDescent="0.3">
      <c r="A85" s="76" t="s">
        <v>207</v>
      </c>
      <c r="B85" s="77"/>
      <c r="C85" s="77"/>
      <c r="D85" s="77"/>
      <c r="E85" s="77"/>
      <c r="F85" s="77"/>
      <c r="G85" s="78"/>
      <c r="H85" s="20"/>
      <c r="I85" s="20"/>
      <c r="J85" s="20"/>
      <c r="K85" s="17"/>
      <c r="L85" s="20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12"/>
      <c r="Z85" s="13" t="s">
        <v>207</v>
      </c>
      <c r="AA85" s="8"/>
      <c r="AB85" s="8"/>
      <c r="AC85" s="12"/>
      <c r="AD85" s="12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</row>
    <row r="86" spans="1:43" s="9" customFormat="1" ht="37.5" x14ac:dyDescent="0.3">
      <c r="A86" s="14" t="s">
        <v>208</v>
      </c>
      <c r="B86" s="58" t="s">
        <v>209</v>
      </c>
      <c r="C86" s="59"/>
      <c r="D86" s="60"/>
      <c r="E86" s="61" t="s">
        <v>210</v>
      </c>
      <c r="F86" s="61"/>
      <c r="G86" s="61"/>
      <c r="H86" s="15" t="s">
        <v>211</v>
      </c>
      <c r="I86" s="21">
        <v>3.2</v>
      </c>
      <c r="J86" s="17">
        <v>201894.65</v>
      </c>
      <c r="K86" s="17">
        <f t="shared" si="1"/>
        <v>646062.88</v>
      </c>
      <c r="L86" s="1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12"/>
      <c r="Z86" s="13"/>
      <c r="AA86" s="8" t="s">
        <v>209</v>
      </c>
      <c r="AB86" s="8" t="s">
        <v>210</v>
      </c>
      <c r="AC86" s="12"/>
      <c r="AD86" s="12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2"/>
      <c r="AQ86" s="82"/>
    </row>
    <row r="87" spans="1:43" s="9" customFormat="1" ht="18.75" x14ac:dyDescent="0.3">
      <c r="A87" s="25"/>
      <c r="B87" s="68" t="s">
        <v>270</v>
      </c>
      <c r="C87" s="69"/>
      <c r="D87" s="69"/>
      <c r="E87" s="69"/>
      <c r="F87" s="69"/>
      <c r="G87" s="69"/>
      <c r="H87" s="69"/>
      <c r="I87" s="69"/>
      <c r="J87" s="70"/>
      <c r="K87" s="26">
        <f>SUM(K37:K86)</f>
        <v>5910189.3133852007</v>
      </c>
      <c r="L87" s="27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12"/>
      <c r="Z87" s="13"/>
      <c r="AA87" s="8"/>
      <c r="AB87" s="8"/>
      <c r="AC87" s="12" t="s">
        <v>212</v>
      </c>
      <c r="AD87" s="12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35"/>
      <c r="AQ87" s="82"/>
    </row>
    <row r="88" spans="1:43" s="9" customFormat="1" ht="18.75" x14ac:dyDescent="0.3">
      <c r="A88" s="25"/>
      <c r="B88" s="68" t="s">
        <v>76</v>
      </c>
      <c r="C88" s="69"/>
      <c r="D88" s="69"/>
      <c r="E88" s="69"/>
      <c r="F88" s="69"/>
      <c r="G88" s="69"/>
      <c r="H88" s="69"/>
      <c r="I88" s="69"/>
      <c r="J88" s="70"/>
      <c r="K88" s="26">
        <f>K87*1.2</f>
        <v>7092227.1760622403</v>
      </c>
      <c r="L88" s="27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12"/>
      <c r="Z88" s="13"/>
      <c r="AA88" s="8"/>
      <c r="AB88" s="8"/>
      <c r="AC88" s="12"/>
      <c r="AD88" s="12" t="s">
        <v>76</v>
      </c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35"/>
      <c r="AQ88" s="82"/>
    </row>
    <row r="89" spans="1:43" s="9" customFormat="1" ht="18.75" x14ac:dyDescent="0.3">
      <c r="A89" s="66" t="s">
        <v>271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12" t="s">
        <v>213</v>
      </c>
      <c r="Z89" s="13"/>
      <c r="AA89" s="8"/>
      <c r="AB89" s="8"/>
      <c r="AC89" s="12"/>
      <c r="AD89" s="12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2"/>
      <c r="AQ89" s="82"/>
    </row>
    <row r="90" spans="1:43" s="9" customFormat="1" ht="18.75" x14ac:dyDescent="0.3">
      <c r="A90" s="67" t="s">
        <v>214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12"/>
      <c r="Z90" s="13" t="s">
        <v>214</v>
      </c>
      <c r="AA90" s="8"/>
      <c r="AB90" s="8"/>
      <c r="AC90" s="12"/>
      <c r="AD90" s="12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2"/>
      <c r="AQ90" s="82"/>
    </row>
    <row r="91" spans="1:43" s="9" customFormat="1" ht="56.25" x14ac:dyDescent="0.3">
      <c r="A91" s="14" t="s">
        <v>215</v>
      </c>
      <c r="B91" s="58" t="s">
        <v>216</v>
      </c>
      <c r="C91" s="59"/>
      <c r="D91" s="60"/>
      <c r="E91" s="61" t="s">
        <v>34</v>
      </c>
      <c r="F91" s="61"/>
      <c r="G91" s="61"/>
      <c r="H91" s="15" t="s">
        <v>35</v>
      </c>
      <c r="I91" s="24">
        <v>0.111674</v>
      </c>
      <c r="J91" s="17">
        <v>95158.77</v>
      </c>
      <c r="K91" s="17">
        <f>J91*I91</f>
        <v>10626.76048098</v>
      </c>
      <c r="L91" s="1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12"/>
      <c r="Z91" s="13"/>
      <c r="AA91" s="8" t="s">
        <v>216</v>
      </c>
      <c r="AB91" s="8" t="s">
        <v>34</v>
      </c>
      <c r="AC91" s="12"/>
      <c r="AD91" s="12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2"/>
      <c r="AQ91" s="82"/>
    </row>
    <row r="92" spans="1:43" s="9" customFormat="1" ht="112.5" x14ac:dyDescent="0.3">
      <c r="A92" s="14" t="s">
        <v>217</v>
      </c>
      <c r="B92" s="58" t="s">
        <v>218</v>
      </c>
      <c r="C92" s="59"/>
      <c r="D92" s="60"/>
      <c r="E92" s="61" t="s">
        <v>38</v>
      </c>
      <c r="F92" s="61"/>
      <c r="G92" s="61"/>
      <c r="H92" s="15" t="s">
        <v>39</v>
      </c>
      <c r="I92" s="16">
        <v>189.85</v>
      </c>
      <c r="J92" s="17">
        <v>139.96</v>
      </c>
      <c r="K92" s="17">
        <f t="shared" ref="K92:K99" si="2">J92*I92</f>
        <v>26571.405999999999</v>
      </c>
      <c r="L92" s="1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12"/>
      <c r="Z92" s="13"/>
      <c r="AA92" s="8" t="s">
        <v>218</v>
      </c>
      <c r="AB92" s="8" t="s">
        <v>38</v>
      </c>
      <c r="AC92" s="12"/>
      <c r="AD92" s="12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</row>
    <row r="93" spans="1:43" s="9" customFormat="1" ht="56.25" x14ac:dyDescent="0.3">
      <c r="A93" s="14" t="s">
        <v>219</v>
      </c>
      <c r="B93" s="58" t="s">
        <v>220</v>
      </c>
      <c r="C93" s="59"/>
      <c r="D93" s="60"/>
      <c r="E93" s="61" t="s">
        <v>42</v>
      </c>
      <c r="F93" s="61"/>
      <c r="G93" s="61"/>
      <c r="H93" s="15" t="s">
        <v>35</v>
      </c>
      <c r="I93" s="24">
        <v>9.9673999999999999E-2</v>
      </c>
      <c r="J93" s="17">
        <v>48055.66</v>
      </c>
      <c r="K93" s="17">
        <f t="shared" si="2"/>
        <v>4789.8998548400004</v>
      </c>
      <c r="L93" s="1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12"/>
      <c r="Z93" s="13"/>
      <c r="AA93" s="8" t="s">
        <v>220</v>
      </c>
      <c r="AB93" s="8" t="s">
        <v>42</v>
      </c>
      <c r="AC93" s="12"/>
      <c r="AD93" s="12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</row>
    <row r="94" spans="1:43" s="9" customFormat="1" ht="37.5" x14ac:dyDescent="0.3">
      <c r="A94" s="14" t="s">
        <v>221</v>
      </c>
      <c r="B94" s="58" t="s">
        <v>222</v>
      </c>
      <c r="C94" s="59"/>
      <c r="D94" s="60"/>
      <c r="E94" s="61" t="s">
        <v>45</v>
      </c>
      <c r="F94" s="61"/>
      <c r="G94" s="61"/>
      <c r="H94" s="15" t="s">
        <v>35</v>
      </c>
      <c r="I94" s="24">
        <v>9.9673999999999999E-2</v>
      </c>
      <c r="J94" s="17">
        <v>29429.84</v>
      </c>
      <c r="K94" s="17">
        <f t="shared" si="2"/>
        <v>2933.3898721599999</v>
      </c>
      <c r="L94" s="1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12"/>
      <c r="Z94" s="13"/>
      <c r="AA94" s="8" t="s">
        <v>222</v>
      </c>
      <c r="AB94" s="8" t="s">
        <v>45</v>
      </c>
      <c r="AC94" s="12"/>
      <c r="AD94" s="12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</row>
    <row r="95" spans="1:43" s="9" customFormat="1" ht="37.5" x14ac:dyDescent="0.3">
      <c r="A95" s="14" t="s">
        <v>223</v>
      </c>
      <c r="B95" s="58" t="s">
        <v>224</v>
      </c>
      <c r="C95" s="59"/>
      <c r="D95" s="60"/>
      <c r="E95" s="61" t="s">
        <v>225</v>
      </c>
      <c r="F95" s="61"/>
      <c r="G95" s="61"/>
      <c r="H95" s="15" t="s">
        <v>94</v>
      </c>
      <c r="I95" s="16">
        <v>0.12</v>
      </c>
      <c r="J95" s="17">
        <v>113113.75</v>
      </c>
      <c r="K95" s="17">
        <f t="shared" si="2"/>
        <v>13573.65</v>
      </c>
      <c r="L95" s="1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12"/>
      <c r="Z95" s="13"/>
      <c r="AA95" s="8" t="s">
        <v>224</v>
      </c>
      <c r="AB95" s="8" t="s">
        <v>225</v>
      </c>
      <c r="AC95" s="12"/>
      <c r="AD95" s="12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</row>
    <row r="96" spans="1:43" s="9" customFormat="1" ht="37.5" x14ac:dyDescent="0.3">
      <c r="A96" s="14" t="s">
        <v>226</v>
      </c>
      <c r="B96" s="58" t="s">
        <v>227</v>
      </c>
      <c r="C96" s="59"/>
      <c r="D96" s="60"/>
      <c r="E96" s="61" t="s">
        <v>228</v>
      </c>
      <c r="F96" s="61"/>
      <c r="G96" s="61"/>
      <c r="H96" s="15" t="s">
        <v>94</v>
      </c>
      <c r="I96" s="16">
        <v>0.12</v>
      </c>
      <c r="J96" s="17">
        <v>21936.58</v>
      </c>
      <c r="K96" s="17">
        <f t="shared" si="2"/>
        <v>2632.3896</v>
      </c>
      <c r="L96" s="1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12"/>
      <c r="Z96" s="13"/>
      <c r="AA96" s="8" t="s">
        <v>227</v>
      </c>
      <c r="AB96" s="8" t="s">
        <v>228</v>
      </c>
      <c r="AC96" s="12"/>
      <c r="AD96" s="12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</row>
    <row r="97" spans="1:42" s="9" customFormat="1" ht="37.5" x14ac:dyDescent="0.3">
      <c r="A97" s="14" t="s">
        <v>229</v>
      </c>
      <c r="B97" s="58" t="s">
        <v>230</v>
      </c>
      <c r="C97" s="59"/>
      <c r="D97" s="60"/>
      <c r="E97" s="61" t="s">
        <v>48</v>
      </c>
      <c r="F97" s="61"/>
      <c r="G97" s="61"/>
      <c r="H97" s="15" t="s">
        <v>49</v>
      </c>
      <c r="I97" s="23">
        <v>0.224</v>
      </c>
      <c r="J97" s="17">
        <v>46699.64</v>
      </c>
      <c r="K97" s="17">
        <f t="shared" si="2"/>
        <v>10460.719360000001</v>
      </c>
      <c r="L97" s="1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12"/>
      <c r="Z97" s="13"/>
      <c r="AA97" s="8" t="s">
        <v>230</v>
      </c>
      <c r="AB97" s="8" t="s">
        <v>48</v>
      </c>
      <c r="AC97" s="12"/>
      <c r="AD97" s="12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</row>
    <row r="98" spans="1:42" s="9" customFormat="1" ht="56.25" x14ac:dyDescent="0.3">
      <c r="A98" s="14" t="s">
        <v>231</v>
      </c>
      <c r="B98" s="58" t="s">
        <v>232</v>
      </c>
      <c r="C98" s="59"/>
      <c r="D98" s="60"/>
      <c r="E98" s="61" t="s">
        <v>233</v>
      </c>
      <c r="F98" s="61"/>
      <c r="G98" s="61"/>
      <c r="H98" s="15" t="s">
        <v>211</v>
      </c>
      <c r="I98" s="21">
        <v>9.6</v>
      </c>
      <c r="J98" s="17">
        <v>64977</v>
      </c>
      <c r="K98" s="17">
        <f t="shared" si="2"/>
        <v>623779.19999999995</v>
      </c>
      <c r="L98" s="1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12"/>
      <c r="Z98" s="13"/>
      <c r="AA98" s="8" t="s">
        <v>232</v>
      </c>
      <c r="AB98" s="8" t="s">
        <v>233</v>
      </c>
      <c r="AC98" s="12"/>
      <c r="AD98" s="12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</row>
    <row r="99" spans="1:42" s="9" customFormat="1" ht="37.5" x14ac:dyDescent="0.3">
      <c r="A99" s="14" t="s">
        <v>234</v>
      </c>
      <c r="B99" s="58" t="s">
        <v>235</v>
      </c>
      <c r="C99" s="59"/>
      <c r="D99" s="60"/>
      <c r="E99" s="61" t="s">
        <v>236</v>
      </c>
      <c r="F99" s="61"/>
      <c r="G99" s="61"/>
      <c r="H99" s="15" t="s">
        <v>237</v>
      </c>
      <c r="I99" s="23">
        <v>9.6000000000000002E-2</v>
      </c>
      <c r="J99" s="17">
        <v>8201539.9000000004</v>
      </c>
      <c r="K99" s="17">
        <f t="shared" si="2"/>
        <v>787347.83040000009</v>
      </c>
      <c r="L99" s="1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12"/>
      <c r="Z99" s="13"/>
      <c r="AA99" s="8" t="s">
        <v>235</v>
      </c>
      <c r="AB99" s="8" t="s">
        <v>236</v>
      </c>
      <c r="AC99" s="12"/>
      <c r="AD99" s="12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2"/>
    </row>
    <row r="100" spans="1:42" s="9" customFormat="1" ht="18.75" x14ac:dyDescent="0.3">
      <c r="A100" s="25"/>
      <c r="B100" s="68" t="s">
        <v>272</v>
      </c>
      <c r="C100" s="69"/>
      <c r="D100" s="69"/>
      <c r="E100" s="69"/>
      <c r="F100" s="69"/>
      <c r="G100" s="69"/>
      <c r="H100" s="69"/>
      <c r="I100" s="69"/>
      <c r="J100" s="70"/>
      <c r="K100" s="26">
        <f>SUM(K91:K99)</f>
        <v>1482715.24556798</v>
      </c>
      <c r="L100" s="27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12"/>
      <c r="Z100" s="13"/>
      <c r="AA100" s="8"/>
      <c r="AB100" s="8"/>
      <c r="AC100" s="12" t="s">
        <v>238</v>
      </c>
      <c r="AD100" s="12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35"/>
    </row>
    <row r="101" spans="1:42" s="9" customFormat="1" ht="18.75" x14ac:dyDescent="0.3">
      <c r="A101" s="25"/>
      <c r="B101" s="68" t="s">
        <v>76</v>
      </c>
      <c r="C101" s="69"/>
      <c r="D101" s="69"/>
      <c r="E101" s="69"/>
      <c r="F101" s="69"/>
      <c r="G101" s="69"/>
      <c r="H101" s="69"/>
      <c r="I101" s="69"/>
      <c r="J101" s="70"/>
      <c r="K101" s="26">
        <f>K100*1.2</f>
        <v>1779258.2946815758</v>
      </c>
      <c r="L101" s="27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12"/>
      <c r="Z101" s="13"/>
      <c r="AA101" s="8"/>
      <c r="AB101" s="8"/>
      <c r="AC101" s="12"/>
      <c r="AD101" s="12" t="s">
        <v>76</v>
      </c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35"/>
    </row>
    <row r="102" spans="1:42" s="9" customFormat="1" ht="18.75" x14ac:dyDescent="0.3">
      <c r="A102" s="66" t="s">
        <v>273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12" t="s">
        <v>239</v>
      </c>
      <c r="Z102" s="13"/>
      <c r="AA102" s="8"/>
      <c r="AB102" s="8"/>
      <c r="AC102" s="12"/>
      <c r="AD102" s="12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2"/>
    </row>
    <row r="103" spans="1:42" s="9" customFormat="1" ht="56.25" x14ac:dyDescent="0.3">
      <c r="A103" s="14" t="s">
        <v>240</v>
      </c>
      <c r="B103" s="58" t="s">
        <v>241</v>
      </c>
      <c r="C103" s="59"/>
      <c r="D103" s="60"/>
      <c r="E103" s="61" t="s">
        <v>266</v>
      </c>
      <c r="F103" s="61"/>
      <c r="G103" s="61"/>
      <c r="H103" s="15" t="s">
        <v>35</v>
      </c>
      <c r="I103" s="21">
        <v>2.4</v>
      </c>
      <c r="J103" s="17">
        <v>95158.9</v>
      </c>
      <c r="K103" s="17">
        <f>J103*I103</f>
        <v>228381.36</v>
      </c>
      <c r="L103" s="1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12"/>
      <c r="Z103" s="13"/>
      <c r="AA103" s="8" t="s">
        <v>241</v>
      </c>
      <c r="AB103" s="8" t="s">
        <v>34</v>
      </c>
      <c r="AC103" s="12"/>
      <c r="AD103" s="12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2"/>
    </row>
    <row r="104" spans="1:42" s="9" customFormat="1" ht="56.25" x14ac:dyDescent="0.3">
      <c r="A104" s="14" t="s">
        <v>242</v>
      </c>
      <c r="B104" s="58" t="s">
        <v>243</v>
      </c>
      <c r="C104" s="59"/>
      <c r="D104" s="60"/>
      <c r="E104" s="61" t="s">
        <v>42</v>
      </c>
      <c r="F104" s="61"/>
      <c r="G104" s="61"/>
      <c r="H104" s="15" t="s">
        <v>35</v>
      </c>
      <c r="I104" s="21">
        <v>2.4</v>
      </c>
      <c r="J104" s="17">
        <v>48055.81</v>
      </c>
      <c r="K104" s="17">
        <f t="shared" ref="K104:K110" si="3">J104*I104</f>
        <v>115333.94399999999</v>
      </c>
      <c r="L104" s="1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12"/>
      <c r="Z104" s="13"/>
      <c r="AA104" s="8" t="s">
        <v>243</v>
      </c>
      <c r="AB104" s="8" t="s">
        <v>42</v>
      </c>
      <c r="AC104" s="12"/>
      <c r="AD104" s="12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</row>
    <row r="105" spans="1:42" s="9" customFormat="1" ht="37.5" x14ac:dyDescent="0.3">
      <c r="A105" s="14" t="s">
        <v>244</v>
      </c>
      <c r="B105" s="58" t="s">
        <v>245</v>
      </c>
      <c r="C105" s="59"/>
      <c r="D105" s="60"/>
      <c r="E105" s="61" t="s">
        <v>45</v>
      </c>
      <c r="F105" s="61"/>
      <c r="G105" s="61"/>
      <c r="H105" s="15" t="s">
        <v>35</v>
      </c>
      <c r="I105" s="21">
        <v>2.4</v>
      </c>
      <c r="J105" s="17">
        <v>29429.94</v>
      </c>
      <c r="K105" s="17">
        <f t="shared" si="3"/>
        <v>70631.856</v>
      </c>
      <c r="L105" s="1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12"/>
      <c r="Z105" s="13"/>
      <c r="AA105" s="8" t="s">
        <v>245</v>
      </c>
      <c r="AB105" s="8" t="s">
        <v>45</v>
      </c>
      <c r="AC105" s="12"/>
      <c r="AD105" s="12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</row>
    <row r="106" spans="1:42" s="9" customFormat="1" ht="37.5" x14ac:dyDescent="0.3">
      <c r="A106" s="14" t="s">
        <v>246</v>
      </c>
      <c r="B106" s="58" t="s">
        <v>247</v>
      </c>
      <c r="C106" s="59"/>
      <c r="D106" s="60"/>
      <c r="E106" s="61" t="s">
        <v>48</v>
      </c>
      <c r="F106" s="61"/>
      <c r="G106" s="61"/>
      <c r="H106" s="15" t="s">
        <v>49</v>
      </c>
      <c r="I106" s="21">
        <v>0.8</v>
      </c>
      <c r="J106" s="17">
        <v>46699.6</v>
      </c>
      <c r="K106" s="17">
        <f t="shared" si="3"/>
        <v>37359.68</v>
      </c>
      <c r="L106" s="1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12"/>
      <c r="Z106" s="13"/>
      <c r="AA106" s="8" t="s">
        <v>247</v>
      </c>
      <c r="AB106" s="8" t="s">
        <v>48</v>
      </c>
      <c r="AC106" s="12"/>
      <c r="AD106" s="12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</row>
    <row r="107" spans="1:42" s="9" customFormat="1" ht="37.5" x14ac:dyDescent="0.3">
      <c r="A107" s="14" t="s">
        <v>248</v>
      </c>
      <c r="B107" s="58" t="s">
        <v>249</v>
      </c>
      <c r="C107" s="59"/>
      <c r="D107" s="60"/>
      <c r="E107" s="61" t="s">
        <v>250</v>
      </c>
      <c r="F107" s="61"/>
      <c r="G107" s="61"/>
      <c r="H107" s="15" t="s">
        <v>17</v>
      </c>
      <c r="I107" s="21">
        <v>0.4</v>
      </c>
      <c r="J107" s="17">
        <v>15559.78</v>
      </c>
      <c r="K107" s="17">
        <f t="shared" si="3"/>
        <v>6223.9120000000003</v>
      </c>
      <c r="L107" s="1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12"/>
      <c r="Z107" s="13"/>
      <c r="AA107" s="8" t="s">
        <v>249</v>
      </c>
      <c r="AB107" s="8" t="s">
        <v>250</v>
      </c>
      <c r="AC107" s="12"/>
      <c r="AD107" s="12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</row>
    <row r="108" spans="1:42" s="9" customFormat="1" ht="37.5" x14ac:dyDescent="0.3">
      <c r="A108" s="14" t="s">
        <v>251</v>
      </c>
      <c r="B108" s="58" t="s">
        <v>252</v>
      </c>
      <c r="C108" s="59"/>
      <c r="D108" s="60"/>
      <c r="E108" s="61" t="s">
        <v>253</v>
      </c>
      <c r="F108" s="61"/>
      <c r="G108" s="61"/>
      <c r="H108" s="15" t="s">
        <v>56</v>
      </c>
      <c r="I108" s="19">
        <v>32</v>
      </c>
      <c r="J108" s="17">
        <v>1643.4</v>
      </c>
      <c r="K108" s="17">
        <f t="shared" si="3"/>
        <v>52588.800000000003</v>
      </c>
      <c r="L108" s="1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12"/>
      <c r="Z108" s="13"/>
      <c r="AA108" s="8" t="s">
        <v>252</v>
      </c>
      <c r="AB108" s="8" t="s">
        <v>253</v>
      </c>
      <c r="AC108" s="12"/>
      <c r="AD108" s="12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</row>
    <row r="109" spans="1:42" s="9" customFormat="1" ht="37.5" x14ac:dyDescent="0.3">
      <c r="A109" s="14" t="s">
        <v>254</v>
      </c>
      <c r="B109" s="58" t="s">
        <v>255</v>
      </c>
      <c r="C109" s="59"/>
      <c r="D109" s="60"/>
      <c r="E109" s="61" t="s">
        <v>256</v>
      </c>
      <c r="F109" s="61"/>
      <c r="G109" s="61"/>
      <c r="H109" s="15" t="s">
        <v>17</v>
      </c>
      <c r="I109" s="16">
        <v>0.13</v>
      </c>
      <c r="J109" s="17">
        <v>405803.23</v>
      </c>
      <c r="K109" s="17">
        <f t="shared" si="3"/>
        <v>52754.419900000001</v>
      </c>
      <c r="L109" s="1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12"/>
      <c r="Z109" s="13"/>
      <c r="AA109" s="8" t="s">
        <v>255</v>
      </c>
      <c r="AB109" s="8" t="s">
        <v>256</v>
      </c>
      <c r="AC109" s="12"/>
      <c r="AD109" s="12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</row>
    <row r="110" spans="1:42" s="9" customFormat="1" ht="93.75" x14ac:dyDescent="0.3">
      <c r="A110" s="14" t="s">
        <v>257</v>
      </c>
      <c r="B110" s="58" t="s">
        <v>258</v>
      </c>
      <c r="C110" s="59"/>
      <c r="D110" s="60"/>
      <c r="E110" s="61" t="s">
        <v>259</v>
      </c>
      <c r="F110" s="61"/>
      <c r="G110" s="61"/>
      <c r="H110" s="15" t="s">
        <v>39</v>
      </c>
      <c r="I110" s="19">
        <v>5</v>
      </c>
      <c r="J110" s="17">
        <v>570.15</v>
      </c>
      <c r="K110" s="17">
        <f t="shared" si="3"/>
        <v>2850.75</v>
      </c>
      <c r="L110" s="1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12"/>
      <c r="Z110" s="13"/>
      <c r="AA110" s="8" t="s">
        <v>258</v>
      </c>
      <c r="AB110" s="8" t="s">
        <v>259</v>
      </c>
      <c r="AC110" s="12"/>
      <c r="AD110" s="12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2"/>
    </row>
    <row r="111" spans="1:42" s="9" customFormat="1" ht="18.75" x14ac:dyDescent="0.3">
      <c r="A111" s="25"/>
      <c r="B111" s="68" t="s">
        <v>274</v>
      </c>
      <c r="C111" s="69"/>
      <c r="D111" s="69"/>
      <c r="E111" s="69"/>
      <c r="F111" s="69"/>
      <c r="G111" s="69"/>
      <c r="H111" s="69"/>
      <c r="I111" s="69"/>
      <c r="J111" s="70"/>
      <c r="K111" s="26">
        <f>SUM(K103:K110)</f>
        <v>566124.7219</v>
      </c>
      <c r="L111" s="27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12"/>
      <c r="Z111" s="13"/>
      <c r="AA111" s="8"/>
      <c r="AB111" s="8"/>
      <c r="AC111" s="12" t="s">
        <v>260</v>
      </c>
      <c r="AD111" s="12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35"/>
    </row>
    <row r="112" spans="1:42" s="9" customFormat="1" ht="18.75" x14ac:dyDescent="0.3">
      <c r="A112" s="25"/>
      <c r="B112" s="68" t="s">
        <v>76</v>
      </c>
      <c r="C112" s="69"/>
      <c r="D112" s="69"/>
      <c r="E112" s="69"/>
      <c r="F112" s="69"/>
      <c r="G112" s="69"/>
      <c r="H112" s="69"/>
      <c r="I112" s="69"/>
      <c r="J112" s="70"/>
      <c r="K112" s="26">
        <f>K111*1.2</f>
        <v>679349.66628</v>
      </c>
      <c r="L112" s="27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12"/>
      <c r="Z112" s="13"/>
      <c r="AA112" s="8"/>
      <c r="AB112" s="8"/>
      <c r="AC112" s="12"/>
      <c r="AD112" s="12" t="s">
        <v>76</v>
      </c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35"/>
    </row>
    <row r="113" spans="1:42" s="9" customFormat="1" ht="18.75" x14ac:dyDescent="0.3">
      <c r="A113" s="25"/>
      <c r="B113" s="68" t="s">
        <v>261</v>
      </c>
      <c r="C113" s="69"/>
      <c r="D113" s="69"/>
      <c r="E113" s="69"/>
      <c r="F113" s="69"/>
      <c r="G113" s="69"/>
      <c r="H113" s="69"/>
      <c r="I113" s="69"/>
      <c r="J113" s="70"/>
      <c r="K113" s="26">
        <f>K111+K100+K87+K33</f>
        <v>9413018.8757467996</v>
      </c>
      <c r="L113" s="27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12" t="s">
        <v>261</v>
      </c>
      <c r="AF113" s="12" t="s">
        <v>2</v>
      </c>
      <c r="AG113" s="12" t="s">
        <v>2</v>
      </c>
      <c r="AH113" s="12" t="s">
        <v>2</v>
      </c>
      <c r="AI113" s="12" t="s">
        <v>2</v>
      </c>
      <c r="AJ113" s="12" t="s">
        <v>2</v>
      </c>
      <c r="AK113" s="12" t="s">
        <v>2</v>
      </c>
      <c r="AL113" s="12" t="s">
        <v>2</v>
      </c>
      <c r="AM113" s="12" t="s">
        <v>2</v>
      </c>
      <c r="AN113" s="8"/>
      <c r="AO113" s="8"/>
      <c r="AP113" s="35"/>
    </row>
    <row r="114" spans="1:42" s="9" customFormat="1" ht="18.75" x14ac:dyDescent="0.3">
      <c r="A114" s="25"/>
      <c r="B114" s="79" t="s">
        <v>262</v>
      </c>
      <c r="C114" s="80"/>
      <c r="D114" s="80"/>
      <c r="E114" s="80"/>
      <c r="F114" s="80"/>
      <c r="G114" s="80"/>
      <c r="H114" s="80"/>
      <c r="I114" s="80"/>
      <c r="J114" s="81"/>
      <c r="K114" s="32">
        <f>K113*0.2</f>
        <v>1882603.7751493601</v>
      </c>
      <c r="L114" s="27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12"/>
      <c r="AF114" s="12"/>
      <c r="AG114" s="12"/>
      <c r="AH114" s="12"/>
      <c r="AI114" s="12"/>
      <c r="AJ114" s="12"/>
      <c r="AK114" s="12"/>
      <c r="AL114" s="12"/>
      <c r="AM114" s="12"/>
      <c r="AN114" s="8" t="s">
        <v>262</v>
      </c>
      <c r="AO114" s="8"/>
      <c r="AP114" s="83"/>
    </row>
    <row r="115" spans="1:42" s="9" customFormat="1" ht="18.75" x14ac:dyDescent="0.3">
      <c r="A115" s="25"/>
      <c r="B115" s="68" t="s">
        <v>76</v>
      </c>
      <c r="C115" s="69"/>
      <c r="D115" s="69"/>
      <c r="E115" s="69"/>
      <c r="F115" s="69"/>
      <c r="G115" s="69"/>
      <c r="H115" s="69"/>
      <c r="I115" s="69"/>
      <c r="J115" s="70"/>
      <c r="K115" s="44">
        <f>K114+K113</f>
        <v>11295622.65089616</v>
      </c>
      <c r="L115" s="27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12"/>
      <c r="AF115" s="12"/>
      <c r="AG115" s="12"/>
      <c r="AH115" s="12"/>
      <c r="AI115" s="12"/>
      <c r="AJ115" s="12"/>
      <c r="AK115" s="12"/>
      <c r="AL115" s="12"/>
      <c r="AM115" s="12"/>
      <c r="AN115" s="8"/>
      <c r="AO115" s="12" t="s">
        <v>76</v>
      </c>
      <c r="AP115" s="35"/>
    </row>
    <row r="116" spans="1:42" s="9" customFormat="1" ht="18.75" x14ac:dyDescent="0.3">
      <c r="A116" s="33"/>
      <c r="B116" s="33"/>
      <c r="C116" s="33"/>
      <c r="D116" s="33"/>
      <c r="E116" s="34"/>
      <c r="F116" s="34"/>
      <c r="G116" s="34"/>
      <c r="H116" s="34"/>
      <c r="I116" s="34"/>
      <c r="J116" s="34"/>
      <c r="K116" s="34"/>
      <c r="L116" s="34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2"/>
    </row>
    <row r="117" spans="1:42" s="9" customFormat="1" ht="18.75" x14ac:dyDescent="0.3">
      <c r="A117" s="33"/>
      <c r="B117" s="33"/>
      <c r="C117" s="33"/>
      <c r="D117" s="33"/>
      <c r="E117" s="34"/>
      <c r="F117" s="34"/>
      <c r="G117" s="34"/>
      <c r="H117" s="34"/>
      <c r="I117" s="34"/>
      <c r="J117" s="34"/>
      <c r="K117" s="34"/>
      <c r="L117" s="34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35"/>
    </row>
    <row r="118" spans="1:42" s="9" customFormat="1" ht="15" customHeight="1" x14ac:dyDescent="0.3">
      <c r="A118" s="34"/>
      <c r="B118" s="33"/>
      <c r="C118" s="36" t="s">
        <v>263</v>
      </c>
      <c r="D118" s="37"/>
      <c r="E118" s="34"/>
      <c r="F118" s="34"/>
      <c r="G118" s="37"/>
      <c r="H118" s="37"/>
      <c r="I118" s="37"/>
      <c r="J118" s="34"/>
      <c r="K118" s="36"/>
      <c r="L118" s="3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39"/>
    </row>
    <row r="119" spans="1:42" s="9" customFormat="1" ht="18.75" x14ac:dyDescent="0.3">
      <c r="A119" s="33"/>
      <c r="B119" s="33"/>
      <c r="C119" s="33"/>
      <c r="D119" s="75" t="s">
        <v>264</v>
      </c>
      <c r="E119" s="75"/>
      <c r="F119" s="75"/>
      <c r="G119" s="75"/>
      <c r="H119" s="75"/>
      <c r="I119" s="75"/>
      <c r="J119" s="75"/>
      <c r="K119" s="75"/>
      <c r="L119" s="40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</row>
    <row r="120" spans="1:42" s="9" customFormat="1" ht="18.75" x14ac:dyDescent="0.3">
      <c r="A120" s="33"/>
      <c r="B120" s="33"/>
      <c r="C120" s="33"/>
      <c r="D120" s="33"/>
      <c r="E120" s="41"/>
      <c r="F120" s="41"/>
      <c r="G120" s="41"/>
      <c r="H120" s="41"/>
      <c r="I120" s="41"/>
      <c r="J120" s="41"/>
      <c r="K120" s="41"/>
      <c r="L120" s="34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</row>
    <row r="121" spans="1:42" s="9" customFormat="1" ht="15" customHeight="1" x14ac:dyDescent="0.3">
      <c r="A121" s="34"/>
      <c r="B121" s="33"/>
      <c r="C121" s="36" t="s">
        <v>265</v>
      </c>
      <c r="D121" s="37"/>
      <c r="E121" s="34"/>
      <c r="F121" s="34"/>
      <c r="G121" s="42"/>
      <c r="H121" s="42"/>
      <c r="I121" s="42"/>
      <c r="J121" s="34"/>
      <c r="K121" s="36"/>
      <c r="L121" s="34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</row>
    <row r="122" spans="1:42" s="9" customFormat="1" ht="18.75" x14ac:dyDescent="0.3">
      <c r="A122" s="33"/>
      <c r="B122" s="33"/>
      <c r="C122" s="33"/>
      <c r="D122" s="75" t="s">
        <v>264</v>
      </c>
      <c r="E122" s="75"/>
      <c r="F122" s="75"/>
      <c r="G122" s="75"/>
      <c r="H122" s="75"/>
      <c r="I122" s="75"/>
      <c r="J122" s="75"/>
      <c r="K122" s="75"/>
      <c r="L122" s="34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</row>
    <row r="123" spans="1:42" s="9" customFormat="1" ht="18.75" x14ac:dyDescent="0.3">
      <c r="A123" s="43"/>
      <c r="B123" s="43"/>
      <c r="C123" s="43"/>
      <c r="D123" s="43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</row>
    <row r="124" spans="1:42" s="9" customFormat="1" ht="18.75" x14ac:dyDescent="0.3">
      <c r="A124" s="43"/>
      <c r="B124" s="43"/>
      <c r="C124" s="43"/>
      <c r="D124" s="43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</row>
    <row r="125" spans="1:42" x14ac:dyDescent="0.25">
      <c r="B125" s="1"/>
      <c r="C125" s="1"/>
      <c r="D125" s="1"/>
    </row>
  </sheetData>
  <mergeCells count="195">
    <mergeCell ref="D119:K119"/>
    <mergeCell ref="D122:K122"/>
    <mergeCell ref="A19:G19"/>
    <mergeCell ref="A30:G30"/>
    <mergeCell ref="A40:G40"/>
    <mergeCell ref="A44:G44"/>
    <mergeCell ref="A52:G52"/>
    <mergeCell ref="A56:G56"/>
    <mergeCell ref="A72:G72"/>
    <mergeCell ref="A76:G76"/>
    <mergeCell ref="A83:G83"/>
    <mergeCell ref="A85:G85"/>
    <mergeCell ref="B111:J111"/>
    <mergeCell ref="B112:J112"/>
    <mergeCell ref="B113:J113"/>
    <mergeCell ref="B114:J114"/>
    <mergeCell ref="B115:J115"/>
    <mergeCell ref="B108:D108"/>
    <mergeCell ref="E108:G108"/>
    <mergeCell ref="B109:D109"/>
    <mergeCell ref="E109:G109"/>
    <mergeCell ref="B110:D110"/>
    <mergeCell ref="E110:G110"/>
    <mergeCell ref="B105:D105"/>
    <mergeCell ref="E105:G105"/>
    <mergeCell ref="B106:D106"/>
    <mergeCell ref="E106:G106"/>
    <mergeCell ref="B107:D107"/>
    <mergeCell ref="E107:G107"/>
    <mergeCell ref="B101:J101"/>
    <mergeCell ref="A102:L102"/>
    <mergeCell ref="B103:D103"/>
    <mergeCell ref="E103:G103"/>
    <mergeCell ref="B104:D104"/>
    <mergeCell ref="E104:G104"/>
    <mergeCell ref="B98:D98"/>
    <mergeCell ref="E98:G98"/>
    <mergeCell ref="B99:D99"/>
    <mergeCell ref="E99:G99"/>
    <mergeCell ref="B100:J100"/>
    <mergeCell ref="B95:D95"/>
    <mergeCell ref="E95:G95"/>
    <mergeCell ref="B96:D96"/>
    <mergeCell ref="E96:G96"/>
    <mergeCell ref="B97:D97"/>
    <mergeCell ref="E97:G97"/>
    <mergeCell ref="B92:D92"/>
    <mergeCell ref="E92:G92"/>
    <mergeCell ref="B93:D93"/>
    <mergeCell ref="E93:G93"/>
    <mergeCell ref="B94:D94"/>
    <mergeCell ref="E94:G94"/>
    <mergeCell ref="B87:J87"/>
    <mergeCell ref="B88:J88"/>
    <mergeCell ref="A89:L89"/>
    <mergeCell ref="A90:L90"/>
    <mergeCell ref="B91:D91"/>
    <mergeCell ref="E91:G91"/>
    <mergeCell ref="B84:D84"/>
    <mergeCell ref="E84:G84"/>
    <mergeCell ref="B86:D86"/>
    <mergeCell ref="E86:G86"/>
    <mergeCell ref="B80:D80"/>
    <mergeCell ref="E80:G80"/>
    <mergeCell ref="B81:D81"/>
    <mergeCell ref="E81:G81"/>
    <mergeCell ref="B82:D82"/>
    <mergeCell ref="E82:G82"/>
    <mergeCell ref="B77:D77"/>
    <mergeCell ref="E77:G77"/>
    <mergeCell ref="B78:D78"/>
    <mergeCell ref="E78:G78"/>
    <mergeCell ref="B79:D79"/>
    <mergeCell ref="E79:G79"/>
    <mergeCell ref="B74:D74"/>
    <mergeCell ref="E74:G74"/>
    <mergeCell ref="B75:D75"/>
    <mergeCell ref="E75:G75"/>
    <mergeCell ref="B71:D71"/>
    <mergeCell ref="E71:G71"/>
    <mergeCell ref="B73:D73"/>
    <mergeCell ref="E73:G73"/>
    <mergeCell ref="B68:D68"/>
    <mergeCell ref="E68:G68"/>
    <mergeCell ref="B69:D69"/>
    <mergeCell ref="E69:G69"/>
    <mergeCell ref="B70:D70"/>
    <mergeCell ref="E70:G70"/>
    <mergeCell ref="B65:D65"/>
    <mergeCell ref="E65:G65"/>
    <mergeCell ref="B66:D66"/>
    <mergeCell ref="E66:G66"/>
    <mergeCell ref="B67:D67"/>
    <mergeCell ref="E67:G67"/>
    <mergeCell ref="B62:D62"/>
    <mergeCell ref="E62:G62"/>
    <mergeCell ref="B63:D63"/>
    <mergeCell ref="E63:G63"/>
    <mergeCell ref="B64:D64"/>
    <mergeCell ref="E64:G64"/>
    <mergeCell ref="B59:D59"/>
    <mergeCell ref="E59:G59"/>
    <mergeCell ref="B60:D60"/>
    <mergeCell ref="E60:G60"/>
    <mergeCell ref="B61:D61"/>
    <mergeCell ref="E61:G61"/>
    <mergeCell ref="B57:D57"/>
    <mergeCell ref="E57:G57"/>
    <mergeCell ref="B58:D58"/>
    <mergeCell ref="E58:G58"/>
    <mergeCell ref="B53:D53"/>
    <mergeCell ref="E53:G53"/>
    <mergeCell ref="B54:D54"/>
    <mergeCell ref="E54:G54"/>
    <mergeCell ref="B55:D55"/>
    <mergeCell ref="E55:G55"/>
    <mergeCell ref="B50:D50"/>
    <mergeCell ref="E50:G50"/>
    <mergeCell ref="B51:D51"/>
    <mergeCell ref="E51:G51"/>
    <mergeCell ref="B47:D47"/>
    <mergeCell ref="E47:G47"/>
    <mergeCell ref="B48:D48"/>
    <mergeCell ref="E48:G48"/>
    <mergeCell ref="B49:D49"/>
    <mergeCell ref="E49:G49"/>
    <mergeCell ref="B45:D45"/>
    <mergeCell ref="E45:G45"/>
    <mergeCell ref="B46:D46"/>
    <mergeCell ref="E46:G46"/>
    <mergeCell ref="B41:D41"/>
    <mergeCell ref="E41:G41"/>
    <mergeCell ref="B42:D42"/>
    <mergeCell ref="E42:G42"/>
    <mergeCell ref="B43:D43"/>
    <mergeCell ref="E43:G43"/>
    <mergeCell ref="B38:D38"/>
    <mergeCell ref="E38:G38"/>
    <mergeCell ref="B39:D39"/>
    <mergeCell ref="E39:G39"/>
    <mergeCell ref="B33:J33"/>
    <mergeCell ref="B34:J34"/>
    <mergeCell ref="A35:L35"/>
    <mergeCell ref="A36:L36"/>
    <mergeCell ref="B37:D37"/>
    <mergeCell ref="E37:G37"/>
    <mergeCell ref="B31:D31"/>
    <mergeCell ref="E31:G31"/>
    <mergeCell ref="B32:D32"/>
    <mergeCell ref="E32:G32"/>
    <mergeCell ref="B27:D27"/>
    <mergeCell ref="E27:G27"/>
    <mergeCell ref="B28:D28"/>
    <mergeCell ref="E28:G28"/>
    <mergeCell ref="B29:D29"/>
    <mergeCell ref="E29:G29"/>
    <mergeCell ref="B24:D24"/>
    <mergeCell ref="E24:G24"/>
    <mergeCell ref="B25:D25"/>
    <mergeCell ref="E25:G25"/>
    <mergeCell ref="B26:D26"/>
    <mergeCell ref="E26:G26"/>
    <mergeCell ref="B21:D21"/>
    <mergeCell ref="E21:G21"/>
    <mergeCell ref="B22:D22"/>
    <mergeCell ref="E22:G22"/>
    <mergeCell ref="B23:D23"/>
    <mergeCell ref="E23:G23"/>
    <mergeCell ref="B18:D18"/>
    <mergeCell ref="E18:G18"/>
    <mergeCell ref="B20:D20"/>
    <mergeCell ref="E20:G20"/>
    <mergeCell ref="B15:D15"/>
    <mergeCell ref="E15:G15"/>
    <mergeCell ref="B16:D16"/>
    <mergeCell ref="E16:G16"/>
    <mergeCell ref="B17:D17"/>
    <mergeCell ref="E17:G17"/>
    <mergeCell ref="B11:D11"/>
    <mergeCell ref="E11:G11"/>
    <mergeCell ref="A12:L12"/>
    <mergeCell ref="A13:L13"/>
    <mergeCell ref="B14:D14"/>
    <mergeCell ref="E14:G14"/>
    <mergeCell ref="A4:L4"/>
    <mergeCell ref="A6:L6"/>
    <mergeCell ref="A7:L7"/>
    <mergeCell ref="A9:A10"/>
    <mergeCell ref="B9:D10"/>
    <mergeCell ref="E9:G10"/>
    <mergeCell ref="H9:H10"/>
    <mergeCell ref="I9:I10"/>
    <mergeCell ref="J9:J10"/>
    <mergeCell ref="K9:K10"/>
    <mergeCell ref="L9:L10"/>
  </mergeCells>
  <pageMargins left="0.25" right="0.25" top="0.75" bottom="0.75" header="0.3" footer="0.3"/>
  <pageSetup paperSize="9" scale="53" fitToHeight="0" orientation="portrait" r:id="rId1"/>
  <headerFooter>
    <oddFooter>&amp;RСтраница &amp;P</oddFooter>
  </headerFooter>
  <rowBreaks count="2" manualBreakCount="2">
    <brk id="34" max="39" man="1"/>
    <brk id="101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МСО 333 - Смета контракта (прое</vt:lpstr>
      <vt:lpstr>'МСО 333 - Смета контракта (прое'!Заголовки_для_печати</vt:lpstr>
      <vt:lpstr>'МСО 333 - Смета контракта (прое'!Область_печати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Болотова Ирина Лучингараевна</dc:creator>
  <cp:lastModifiedBy>Марьясова Оксана Вадимовна</cp:lastModifiedBy>
  <cp:lastPrinted>2025-04-18T05:59:18Z</cp:lastPrinted>
  <dcterms:created xsi:type="dcterms:W3CDTF">2020-09-30T08:50:27Z</dcterms:created>
  <dcterms:modified xsi:type="dcterms:W3CDTF">2025-04-29T07:44:15Z</dcterms:modified>
</cp:coreProperties>
</file>