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bmen\инфотех\04-FEU\Папка управления\ОЗиД\02 Закупки\Закупки 2025\! 44-ФЗ\Мебель 3.271.765,00\02 Документация\"/>
    </mc:Choice>
  </mc:AlternateContent>
  <bookViews>
    <workbookView xWindow="360" yWindow="15" windowWidth="20955" windowHeight="9720"/>
  </bookViews>
  <sheets>
    <sheet name="Расчет цены" sheetId="1" r:id="rId1"/>
  </sheets>
  <definedNames>
    <definedName name="_xlnm.Print_Area" localSheetId="0">'Расчет цены'!$A$1:$N$16</definedName>
  </definedNames>
  <calcPr calcId="152511" refMode="R1C1"/>
</workbook>
</file>

<file path=xl/calcChain.xml><?xml version="1.0" encoding="utf-8"?>
<calcChain xmlns="http://schemas.openxmlformats.org/spreadsheetml/2006/main">
  <c r="J10" i="1" l="1"/>
  <c r="M10" i="1" s="1"/>
  <c r="J9" i="1"/>
  <c r="M9" i="1" s="1"/>
  <c r="J8" i="1"/>
  <c r="M8" i="1" s="1"/>
  <c r="J7" i="1"/>
  <c r="M7" i="1" s="1"/>
  <c r="J6" i="1"/>
  <c r="M6" i="1" s="1"/>
  <c r="J5" i="1"/>
  <c r="M5" i="1" s="1"/>
  <c r="M11" i="1" l="1"/>
  <c r="K7" i="1"/>
  <c r="L7" i="1" s="1"/>
  <c r="K5" i="1"/>
  <c r="L5" i="1" s="1"/>
  <c r="K6" i="1"/>
  <c r="L6" i="1" s="1"/>
  <c r="K8" i="1"/>
  <c r="L8" i="1" s="1"/>
  <c r="K9" i="1"/>
  <c r="L9" i="1" s="1"/>
  <c r="K10" i="1"/>
  <c r="L10" i="1" s="1"/>
</calcChain>
</file>

<file path=xl/sharedStrings.xml><?xml version="1.0" encoding="utf-8"?>
<sst xmlns="http://schemas.openxmlformats.org/spreadsheetml/2006/main" count="29" uniqueCount="24">
  <si>
    <t>№ п/п</t>
  </si>
  <si>
    <t>Наименование Товара</t>
  </si>
  <si>
    <t xml:space="preserve"> Количество (объем) товара (работы, услуги)</t>
  </si>
  <si>
    <t>Единица измерения</t>
  </si>
  <si>
    <t>Количество источников ценовой информации, шт.</t>
  </si>
  <si>
    <t>Цены поставщиков (исполнителей, подрядчиков) за единицу товара (работы, услуги), руб.</t>
  </si>
  <si>
    <t>Однородность совокупности значений выявленных цен, используемых в расчете НМЦК</t>
  </si>
  <si>
    <t>Итого НМЦК, руб.</t>
  </si>
  <si>
    <r>
      <t>Средняя арифметическая цена за единицу &lt;</t>
    </r>
    <r>
      <rPr>
        <i/>
        <sz val="11"/>
        <rFont val="Times New Roman"/>
      </rPr>
      <t>ц</t>
    </r>
    <r>
      <rPr>
        <sz val="11"/>
        <rFont val="Times New Roman"/>
      </rPr>
      <t>&gt;, руб.</t>
    </r>
  </si>
  <si>
    <t>Среднее квадратичное отклонение</t>
  </si>
  <si>
    <t>Кресло офисное (тип 1)</t>
  </si>
  <si>
    <t>шт.</t>
  </si>
  <si>
    <t>Кресло офисное (тип 2)</t>
  </si>
  <si>
    <t>Тумба офисная деревянная</t>
  </si>
  <si>
    <t>Стол письменный</t>
  </si>
  <si>
    <t>Стул на металлическом каркасе</t>
  </si>
  <si>
    <t>Шкаф архивный металлический</t>
  </si>
  <si>
    <t>ИТОГО:</t>
  </si>
  <si>
    <t>Определение начальной (максимальной) цены Контракта
На поставку офисной мебели для нужд филиала ППК «Роскадастр» ЦИТ «Роскадастр-Инфотех» (далее – Товар)
методом сопоставимых рыночных цен (Анализ рынка)</t>
  </si>
  <si>
    <t>КП № 1
004740/ЦИТ-25 от 26.05.2025</t>
  </si>
  <si>
    <t>КП № 2 
004742/ЦИТ-25 от 26.05.2025</t>
  </si>
  <si>
    <t>КП № 3
 004744/ЦИТ-25 от 26.05.2025</t>
  </si>
  <si>
    <r>
      <t xml:space="preserve">Коэффициент вариации цен V (%)           </t>
    </r>
    <r>
      <rPr>
        <i/>
        <sz val="11"/>
        <rFont val="Times New Roman"/>
      </rPr>
      <t xml:space="preserve">         (</t>
    </r>
    <r>
      <rPr>
        <b/>
        <i/>
        <sz val="11"/>
        <rFont val="Times New Roman"/>
      </rPr>
      <t>не должен превышать 33%</t>
    </r>
  </si>
  <si>
    <r>
      <rPr>
        <sz val="11"/>
        <rFont val="Times New Roman"/>
      </rPr>
      <t xml:space="preserve">     </t>
    </r>
    <r>
      <rPr>
        <b/>
        <sz val="11"/>
        <rFont val="Times New Roman"/>
        <family val="1"/>
        <charset val="204"/>
      </rPr>
      <t>В соответствии с доведенными до Заказчика лимитами бюджетны обязательств начальная (максимальная) цена Контракта составляет  3 271 765 (три миллиона двести семьдесят одна тысяча семьсот шестьдесят пять) рублей 00 копеек.</t>
    </r>
    <r>
      <rPr>
        <sz val="11"/>
        <rFont val="Times New Roman"/>
      </rPr>
      <t xml:space="preserve">
Цена Контракта включает в себя все расходы Поставщика, связанные с поставкой Товара, иные затраты, издержки и расходы Поставщика, в том числе сопутствующие, связанные с исполнением Контракта, а также сборы, налоги и другие обязательные платежи, подлежащие выплате.</t>
    </r>
    <r>
      <rPr>
        <sz val="11"/>
        <color indexed="2"/>
        <rFont val="Times New Roman"/>
      </rPr>
      <t xml:space="preserve">
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</si>
</sst>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&quot;р.&quot;_-;\-* #,##0&quot;р.&quot;_-;_-* &quot;-&quot;&quot;р.&quot;_-;_-@_-"/>
  </numFmts>
  <fonts count="11" x14ac:knownFonts="1">
    <font>
      <sz val="11"/>
      <color theme="1"/>
      <name val="Calibri"/>
    </font>
    <font>
      <sz val="10"/>
      <name val="Arial"/>
    </font>
    <font>
      <sz val="11"/>
      <color theme="1"/>
      <name val="Times New Roman"/>
    </font>
    <font>
      <sz val="11"/>
      <name val="Times New Roman"/>
    </font>
    <font>
      <sz val="10"/>
      <name val="Times New Roman"/>
    </font>
    <font>
      <b/>
      <sz val="11"/>
      <name val="Times New Roman"/>
    </font>
    <font>
      <sz val="11"/>
      <color indexed="2"/>
      <name val="Times New Roman"/>
    </font>
    <font>
      <i/>
      <sz val="11"/>
      <name val="Times New Roman"/>
    </font>
    <font>
      <b/>
      <i/>
      <sz val="11"/>
      <name val="Times New Roman"/>
    </font>
    <font>
      <b/>
      <sz val="11"/>
      <name val="Times New Roman"/>
      <family val="1"/>
      <charset val="204"/>
    </font>
    <font>
      <sz val="11"/>
      <color indexed="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/>
    </border>
  </borders>
  <cellStyleXfs count="2">
    <xf numFmtId="0" fontId="0" fillId="0" borderId="0"/>
    <xf numFmtId="164" fontId="1" fillId="0" borderId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39" fontId="3" fillId="0" borderId="7" xfId="1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39" fontId="3" fillId="0" borderId="1" xfId="1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" fontId="3" fillId="2" borderId="17" xfId="0" applyNumberFormat="1" applyFont="1" applyFill="1" applyBorder="1" applyAlignment="1">
      <alignment horizontal="center" vertical="center" wrapText="1"/>
    </xf>
    <xf numFmtId="39" fontId="3" fillId="0" borderId="17" xfId="1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0" fontId="5" fillId="0" borderId="8" xfId="0" applyFont="1" applyBorder="1" applyAlignment="1">
      <alignment horizontal="center" vertical="center"/>
    </xf>
    <xf numFmtId="39" fontId="5" fillId="0" borderId="8" xfId="1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</cellXfs>
  <cellStyles count="2">
    <cellStyle name="Денежный [0]" xfId="1" builtin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X13"/>
  <sheetViews>
    <sheetView tabSelected="1" workbookViewId="0">
      <selection activeCell="E5" sqref="E5"/>
    </sheetView>
  </sheetViews>
  <sheetFormatPr defaultRowHeight="12.75" customHeight="1" x14ac:dyDescent="0.25"/>
  <cols>
    <col min="1" max="1" width="3.42578125" customWidth="1"/>
    <col min="2" max="2" width="5.5703125" style="35" customWidth="1"/>
    <col min="3" max="3" width="24.7109375" style="1" customWidth="1"/>
    <col min="4" max="4" width="20.28515625" style="1" customWidth="1"/>
    <col min="5" max="5" width="13.5703125" style="1" customWidth="1"/>
    <col min="6" max="6" width="16.28515625" style="1" customWidth="1"/>
    <col min="7" max="7" width="17.7109375" style="1" customWidth="1"/>
    <col min="8" max="8" width="17.140625" style="1" customWidth="1"/>
    <col min="9" max="9" width="17.42578125" style="1" customWidth="1"/>
    <col min="10" max="10" width="22" style="1" customWidth="1"/>
    <col min="11" max="11" width="20" style="1" customWidth="1"/>
    <col min="12" max="12" width="22.42578125" style="1" customWidth="1"/>
    <col min="13" max="13" width="18" style="1" customWidth="1"/>
    <col min="14" max="14" width="6.42578125" style="1" customWidth="1"/>
    <col min="15" max="17" width="9.140625" style="2" customWidth="1"/>
    <col min="18" max="258" width="9.140625" style="3" customWidth="1"/>
  </cols>
  <sheetData>
    <row r="1" spans="2:13" ht="15" x14ac:dyDescent="0.25"/>
    <row r="2" spans="2:13" ht="56.25" customHeight="1" x14ac:dyDescent="0.25">
      <c r="B2" s="37" t="s">
        <v>18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2:13" ht="39" customHeight="1" x14ac:dyDescent="0.25">
      <c r="B3" s="38" t="s">
        <v>0</v>
      </c>
      <c r="C3" s="38" t="s">
        <v>1</v>
      </c>
      <c r="D3" s="39" t="s">
        <v>2</v>
      </c>
      <c r="E3" s="38" t="s">
        <v>3</v>
      </c>
      <c r="F3" s="38" t="s">
        <v>4</v>
      </c>
      <c r="G3" s="38" t="s">
        <v>5</v>
      </c>
      <c r="H3" s="38"/>
      <c r="I3" s="38"/>
      <c r="J3" s="41" t="s">
        <v>6</v>
      </c>
      <c r="K3" s="41"/>
      <c r="L3" s="41"/>
      <c r="M3" s="38" t="s">
        <v>7</v>
      </c>
    </row>
    <row r="4" spans="2:13" ht="69.75" customHeight="1" x14ac:dyDescent="0.25">
      <c r="B4" s="39"/>
      <c r="C4" s="39"/>
      <c r="D4" s="40"/>
      <c r="E4" s="39"/>
      <c r="F4" s="39"/>
      <c r="G4" s="4" t="s">
        <v>19</v>
      </c>
      <c r="H4" s="4" t="s">
        <v>20</v>
      </c>
      <c r="I4" s="4" t="s">
        <v>21</v>
      </c>
      <c r="J4" s="5" t="s">
        <v>8</v>
      </c>
      <c r="K4" s="5" t="s">
        <v>9</v>
      </c>
      <c r="L4" s="5" t="s">
        <v>22</v>
      </c>
      <c r="M4" s="39"/>
    </row>
    <row r="5" spans="2:13" ht="44.25" customHeight="1" x14ac:dyDescent="0.25">
      <c r="B5" s="6">
        <v>1</v>
      </c>
      <c r="C5" s="7" t="s">
        <v>10</v>
      </c>
      <c r="D5" s="8">
        <v>190</v>
      </c>
      <c r="E5" s="9" t="s">
        <v>11</v>
      </c>
      <c r="F5" s="9">
        <v>3</v>
      </c>
      <c r="G5" s="10">
        <v>11661.84</v>
      </c>
      <c r="H5" s="11">
        <v>11778.46</v>
      </c>
      <c r="I5" s="10">
        <v>12361.55</v>
      </c>
      <c r="J5" s="12">
        <f t="shared" ref="J5:J10" si="0">ROUND((G5+H5+I5)/3,2)</f>
        <v>11933.95</v>
      </c>
      <c r="K5" s="13">
        <f t="shared" ref="K5:K10" si="1">SQRT((POWER(G5-J5,2)+POWER(H5-J5,2)+POWER(I5-J5,2))/(F5-1))</f>
        <v>374.87514734908711</v>
      </c>
      <c r="L5" s="13">
        <f t="shared" ref="L5:L10" si="2">K5/J5*100</f>
        <v>3.1412495221539145</v>
      </c>
      <c r="M5" s="14">
        <f t="shared" ref="M5:M10" si="3">J5*D5</f>
        <v>2267450.5</v>
      </c>
    </row>
    <row r="6" spans="2:13" ht="44.25" customHeight="1" x14ac:dyDescent="0.25">
      <c r="B6" s="15">
        <v>2</v>
      </c>
      <c r="C6" s="16" t="s">
        <v>12</v>
      </c>
      <c r="D6" s="17">
        <v>1</v>
      </c>
      <c r="E6" s="4" t="s">
        <v>11</v>
      </c>
      <c r="F6" s="4">
        <v>3</v>
      </c>
      <c r="G6" s="18">
        <v>15723.48</v>
      </c>
      <c r="H6" s="10">
        <v>15880.71</v>
      </c>
      <c r="I6" s="18">
        <v>16666.888999999999</v>
      </c>
      <c r="J6" s="19">
        <f t="shared" si="0"/>
        <v>16090.36</v>
      </c>
      <c r="K6" s="20">
        <f t="shared" si="1"/>
        <v>505.44027577004573</v>
      </c>
      <c r="L6" s="20">
        <f t="shared" si="2"/>
        <v>3.141261449526584</v>
      </c>
      <c r="M6" s="21">
        <f t="shared" si="3"/>
        <v>16090.36</v>
      </c>
    </row>
    <row r="7" spans="2:13" ht="44.25" customHeight="1" x14ac:dyDescent="0.25">
      <c r="B7" s="15">
        <v>3</v>
      </c>
      <c r="C7" s="16" t="s">
        <v>13</v>
      </c>
      <c r="D7" s="17">
        <v>50</v>
      </c>
      <c r="E7" s="4" t="s">
        <v>11</v>
      </c>
      <c r="F7" s="4">
        <v>3</v>
      </c>
      <c r="G7" s="10">
        <v>9146.7000000000007</v>
      </c>
      <c r="H7" s="18">
        <v>9238.17</v>
      </c>
      <c r="I7" s="10">
        <v>9695.5</v>
      </c>
      <c r="J7" s="19">
        <f t="shared" si="0"/>
        <v>9360.1200000000008</v>
      </c>
      <c r="K7" s="20">
        <f t="shared" si="1"/>
        <v>294.02350526786091</v>
      </c>
      <c r="L7" s="22">
        <f t="shared" si="2"/>
        <v>3.1412364934195387</v>
      </c>
      <c r="M7" s="21">
        <f t="shared" si="3"/>
        <v>468006.00000000006</v>
      </c>
    </row>
    <row r="8" spans="2:13" ht="55.5" customHeight="1" x14ac:dyDescent="0.25">
      <c r="B8" s="15">
        <v>4</v>
      </c>
      <c r="C8" s="16" t="s">
        <v>14</v>
      </c>
      <c r="D8" s="17">
        <v>50</v>
      </c>
      <c r="E8" s="4" t="s">
        <v>11</v>
      </c>
      <c r="F8" s="23">
        <v>3</v>
      </c>
      <c r="G8" s="18">
        <v>7508.46</v>
      </c>
      <c r="H8" s="10">
        <v>7583.54</v>
      </c>
      <c r="I8" s="18">
        <v>7958.97</v>
      </c>
      <c r="J8" s="19">
        <f t="shared" si="0"/>
        <v>7683.66</v>
      </c>
      <c r="K8" s="22">
        <f t="shared" si="1"/>
        <v>241.36554279764141</v>
      </c>
      <c r="L8" s="20">
        <f t="shared" si="2"/>
        <v>3.1412834872657225</v>
      </c>
      <c r="M8" s="21">
        <f t="shared" si="3"/>
        <v>384183</v>
      </c>
    </row>
    <row r="9" spans="2:13" ht="30" customHeight="1" x14ac:dyDescent="0.25">
      <c r="B9" s="15">
        <v>5</v>
      </c>
      <c r="C9" s="16" t="s">
        <v>15</v>
      </c>
      <c r="D9" s="17">
        <v>50</v>
      </c>
      <c r="E9" s="23" t="s">
        <v>11</v>
      </c>
      <c r="F9" s="4">
        <v>3</v>
      </c>
      <c r="G9" s="10">
        <v>2233.56</v>
      </c>
      <c r="H9" s="18">
        <v>2255.9</v>
      </c>
      <c r="I9" s="10">
        <v>2367.5700000000002</v>
      </c>
      <c r="J9" s="19">
        <f t="shared" si="0"/>
        <v>2285.6799999999998</v>
      </c>
      <c r="K9" s="20">
        <f t="shared" si="1"/>
        <v>71.79594313051409</v>
      </c>
      <c r="L9" s="22">
        <f t="shared" si="2"/>
        <v>3.1411196287544225</v>
      </c>
      <c r="M9" s="21">
        <f t="shared" si="3"/>
        <v>114283.99999999999</v>
      </c>
    </row>
    <row r="10" spans="2:13" ht="30" x14ac:dyDescent="0.25">
      <c r="B10" s="24">
        <v>6</v>
      </c>
      <c r="C10" s="25" t="s">
        <v>16</v>
      </c>
      <c r="D10" s="26">
        <v>30</v>
      </c>
      <c r="E10" s="27" t="s">
        <v>11</v>
      </c>
      <c r="F10" s="27">
        <v>3</v>
      </c>
      <c r="G10" s="28">
        <v>15740.28</v>
      </c>
      <c r="H10" s="28">
        <v>15897.68</v>
      </c>
      <c r="I10" s="28">
        <v>16684.7</v>
      </c>
      <c r="J10" s="29">
        <f t="shared" si="0"/>
        <v>16107.55</v>
      </c>
      <c r="K10" s="30">
        <f t="shared" si="1"/>
        <v>505.98161641506317</v>
      </c>
      <c r="L10" s="30">
        <f t="shared" si="2"/>
        <v>3.141269879125399</v>
      </c>
      <c r="M10" s="31">
        <f t="shared" si="3"/>
        <v>483226.5</v>
      </c>
    </row>
    <row r="11" spans="2:13" ht="15" x14ac:dyDescent="0.25">
      <c r="G11" s="32"/>
      <c r="H11" s="32"/>
      <c r="I11" s="32"/>
      <c r="L11" s="33" t="s">
        <v>17</v>
      </c>
      <c r="M11" s="34">
        <f>SUM(M5:M10)</f>
        <v>3733240.36</v>
      </c>
    </row>
    <row r="12" spans="2:13" ht="15" x14ac:dyDescent="0.25"/>
    <row r="13" spans="2:13" ht="78" customHeight="1" x14ac:dyDescent="0.25">
      <c r="B13" s="42" t="s">
        <v>23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</row>
  </sheetData>
  <mergeCells count="10">
    <mergeCell ref="B13:M13"/>
    <mergeCell ref="B2:M2"/>
    <mergeCell ref="B3:B4"/>
    <mergeCell ref="C3:C4"/>
    <mergeCell ref="D3:D4"/>
    <mergeCell ref="E3:E4"/>
    <mergeCell ref="F3:F4"/>
    <mergeCell ref="G3:I3"/>
    <mergeCell ref="J3:L3"/>
    <mergeCell ref="M3:M4"/>
  </mergeCells>
  <pageMargins left="0.70866099999999987" right="0.70866099999999987" top="0.748031" bottom="0.748031" header="0.51181100000000002" footer="0.51181100000000002"/>
  <pageSetup paperSize="9" scale="5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цены</vt:lpstr>
      <vt:lpstr>'Расчет цены'!Область_печати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Шаталов Антониос Олегович</cp:lastModifiedBy>
  <cp:revision>14</cp:revision>
  <dcterms:created xsi:type="dcterms:W3CDTF">2014-02-03T17:42:00Z</dcterms:created>
  <dcterms:modified xsi:type="dcterms:W3CDTF">2025-06-09T09:26:36Z</dcterms:modified>
  <cp:version>983040</cp:version>
</cp:coreProperties>
</file>