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9557E413-D2F9-4A24-9297-3ACDFC025D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НМЦК" sheetId="4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4" l="1"/>
  <c r="F16" i="4"/>
  <c r="G16" i="4" s="1"/>
  <c r="G17" i="4"/>
  <c r="J17" i="4" s="1"/>
  <c r="J18" i="4"/>
  <c r="J19" i="4"/>
  <c r="J20" i="4"/>
  <c r="J21" i="4"/>
  <c r="G22" i="4"/>
  <c r="J22" i="4" s="1"/>
  <c r="C23" i="4"/>
  <c r="C25" i="4" s="1"/>
  <c r="C24" i="4" l="1"/>
  <c r="J16" i="4"/>
  <c r="J23" i="4" s="1"/>
  <c r="G23" i="4"/>
  <c r="G24" i="4" l="1"/>
  <c r="G25" i="4"/>
  <c r="J24" i="4"/>
  <c r="J25" i="4" s="1"/>
</calcChain>
</file>

<file path=xl/sharedStrings.xml><?xml version="1.0" encoding="utf-8"?>
<sst xmlns="http://schemas.openxmlformats.org/spreadsheetml/2006/main" count="56" uniqueCount="56">
  <si>
    <t>Приложение к протоколу НМЦК</t>
  </si>
  <si>
    <t>по объекту:</t>
  </si>
  <si>
    <t>Основания для расчета:</t>
  </si>
  <si>
    <t xml:space="preserve">Наименование работ и затрат </t>
  </si>
  <si>
    <t xml:space="preserve">Индекс фактической инфляции </t>
  </si>
  <si>
    <t xml:space="preserve">Индекс прогнозный инфляции на период выполнения работ </t>
  </si>
  <si>
    <t xml:space="preserve">Стоимость оборудования </t>
  </si>
  <si>
    <t xml:space="preserve">Пусконаладочные работы </t>
  </si>
  <si>
    <t xml:space="preserve">Удорожание работ в зимнее время </t>
  </si>
  <si>
    <t>Стоимость без учета НДС (при наличии)</t>
  </si>
  <si>
    <t>Стоимость с учетом НДС (при наличии)</t>
  </si>
  <si>
    <t>Затраты на осуществление работ вахтовым методом, командирование рабочих, перебазирование строительно-монтажных организаций</t>
  </si>
  <si>
    <t>Начальная (максимальная) цена контракта с учетом индекса прогнозной инфляции на период выполнения работ</t>
  </si>
  <si>
    <t>Иные прочие работы и затрат</t>
  </si>
  <si>
    <t>2. Расчет прогнозного индекса инфляции:</t>
  </si>
  <si>
    <t>НДС (20, в %) (при наличии)</t>
  </si>
  <si>
    <t>Резерв средств на непредвиденные работы и затраты (если это предусмотрено контрактом) 2%</t>
  </si>
  <si>
    <t xml:space="preserve"> </t>
  </si>
  <si>
    <t>Прогнозный индекс для  периода исполнения контракта:</t>
  </si>
  <si>
    <t xml:space="preserve">                                                       (подпись)                   (инициалы, фамилия)    </t>
  </si>
  <si>
    <t xml:space="preserve">Расчет начальной (максимальной) цены контракта </t>
  </si>
  <si>
    <t>п.8 приказа Минстроя России от 23.12.2019 № 841/пр. (В случае отсутствия информации о величине индекса фактическойинфляции на месяц, предшесивующий дате определения НМЦК, для расчета принимается индекс фактической инфляцииинфляции в размере, установленном для последнего опубликованного месяца).</t>
  </si>
  <si>
    <t xml:space="preserve">УТВЕРЖДАЮ:
 Заместитель руководителя
</t>
  </si>
  <si>
    <t>Строительно-монтажные работы</t>
  </si>
  <si>
    <t xml:space="preserve">1. Заключения государственной экспертизы: </t>
  </si>
  <si>
    <t>Капитальный ремонт чаш бассейнов объекта: «Здание нежилое (КТЗ), S=43749 кв. м.; 3 этажа; кад. №23:43:0118001:2998»</t>
  </si>
  <si>
    <t>«       » _________________ 2025 года</t>
  </si>
  <si>
    <t>__________________А.В. Семененко</t>
  </si>
  <si>
    <t>Стоимость работ в ценах на дату утверждения сметной документации 3 квартал 2024 года</t>
  </si>
  <si>
    <t xml:space="preserve">1.Индекс фактической инфляции Октябрь 2024 г. </t>
  </si>
  <si>
    <t>Декабрь 2024 г.</t>
  </si>
  <si>
    <t>Январь 2025</t>
  </si>
  <si>
    <t>Февраль 2025</t>
  </si>
  <si>
    <t>Апрель 2025</t>
  </si>
  <si>
    <t>Ноябрь 2024 г.</t>
  </si>
  <si>
    <t>(1,0063^4-1)/ 2 + 1  =</t>
  </si>
  <si>
    <t>годовой индекс прогнозной инфляции (значение индекса-дефлятора Минэкономразвития России по строке "Инвестиции в основной капитал" для соответствующего периода, приведенного в Прогноз социально-экономического развития Российской Федерации на 2025 год и на плановый период 2026 и 2027 годов на 2025 год - 107,8%</t>
  </si>
  <si>
    <t>Уровень цен утвержденной сметной документации - 3 квартал 2024 года.</t>
  </si>
  <si>
    <t>Начало выполнения работ: с даты заключения контракта</t>
  </si>
  <si>
    <t>2. Утвержденные локальные  сметные  расчеты  № 02-01-01</t>
  </si>
  <si>
    <t xml:space="preserve">                                 Исполнитель:  ___________________     Н.М. Карманова 
                                                                     (подпись)                  </t>
  </si>
  <si>
    <t>Март 2025</t>
  </si>
  <si>
    <t xml:space="preserve">  23-1-1-2-069098-2024 от 21.11.20024</t>
  </si>
  <si>
    <t>Инфляция в месяц  2025 год:</t>
  </si>
  <si>
    <t xml:space="preserve">      Проверил:______________________ Е.И. Якименко</t>
  </si>
  <si>
    <t>Стоимость работ в ценах на дату формирования начальной (максимальной) цены контракта   июнь 2025 года</t>
  </si>
  <si>
    <t>Дата формирования  НМЦК - июнь 2025 года</t>
  </si>
  <si>
    <t>Май 2025</t>
  </si>
  <si>
    <t>Выполнение работ осуществляется с даты заключения контракта до 12 сентября 2025 года.</t>
  </si>
  <si>
    <t>Окончание выполнения работ: сентябрь 2025 г</t>
  </si>
  <si>
    <t xml:space="preserve">К на 2025 = </t>
  </si>
  <si>
    <t>1,0064*1,0062*1,0048*1,0035*0,9939*0,9969*1,0001*1,0001=</t>
  </si>
  <si>
    <t>В связи с установленными лимитами финансирования применяется понижающий коэфициент.</t>
  </si>
  <si>
    <t>Стоимость с учетом НДС (при наличии) с учетом понижающего коэффициента</t>
  </si>
  <si>
    <t>В том числе НДС 20%</t>
  </si>
  <si>
    <t>Применение понижающего коффициента на основании ч.2 ст. 72 бюджетного кодекса Российской федерации с цеью приведения начальной максимальной цены контракта к утвержденным лимитам  бюджетых средств.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</si>
</sst>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00000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indexed="8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5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2" borderId="0" xfId="0" applyFont="1" applyFill="1" applyAlignment="1">
      <alignment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left"/>
    </xf>
    <xf numFmtId="2" fontId="5" fillId="0" borderId="0" xfId="0" applyNumberFormat="1" applyFont="1" applyAlignment="1" applyProtection="1">
      <alignment horizontal="center" wrapText="1"/>
      <protection locked="0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/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right"/>
    </xf>
    <xf numFmtId="10" fontId="3" fillId="0" borderId="0" xfId="0" applyNumberFormat="1" applyFont="1"/>
    <xf numFmtId="10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5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323850</xdr:colOff>
      <xdr:row>45</xdr:row>
      <xdr:rowOff>9525</xdr:rowOff>
    </xdr:from>
    <xdr:ext cx="1609725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543300" y="13115925"/>
          <a:ext cx="16097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100" i="0">
              <a:latin typeface="Cambria Math"/>
            </a:rPr>
            <a:t>√(</a:t>
          </a:r>
          <a:r>
            <a:rPr lang="ru-RU" sz="1100" b="0" i="0">
              <a:latin typeface="Cambria Math"/>
            </a:rPr>
            <a:t>12&amp;1,078)</a:t>
          </a:r>
          <a:r>
            <a:rPr lang="ru-RU" sz="1100"/>
            <a:t>=1,0063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2"/>
  <sheetViews>
    <sheetView tabSelected="1" workbookViewId="0">
      <selection activeCell="J48" sqref="J48"/>
    </sheetView>
  </sheetViews>
  <sheetFormatPr defaultColWidth="8.88671875" defaultRowHeight="13.8" x14ac:dyDescent="0.25"/>
  <cols>
    <col min="1" max="1" width="26.88671875" style="1" customWidth="1"/>
    <col min="2" max="2" width="2.5546875" style="1" hidden="1" customWidth="1"/>
    <col min="3" max="3" width="13.109375" style="3" bestFit="1" customWidth="1"/>
    <col min="4" max="5" width="0.44140625" style="3" customWidth="1"/>
    <col min="6" max="6" width="8" style="3" customWidth="1"/>
    <col min="7" max="7" width="8.88671875" style="3"/>
    <col min="8" max="8" width="6.88671875" style="3" customWidth="1"/>
    <col min="9" max="9" width="9" style="3" customWidth="1"/>
    <col min="10" max="10" width="8.88671875" style="3"/>
    <col min="11" max="11" width="9.33203125" style="3" customWidth="1"/>
    <col min="12" max="12" width="11.44140625" style="1" bestFit="1" customWidth="1"/>
    <col min="13" max="14" width="8.88671875" style="1"/>
    <col min="15" max="15" width="7.6640625" style="1" customWidth="1"/>
    <col min="16" max="16384" width="8.88671875" style="1"/>
  </cols>
  <sheetData>
    <row r="1" spans="1:16" ht="15.6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6" ht="15.6" x14ac:dyDescent="0.3">
      <c r="A2" s="28"/>
      <c r="B2" s="28"/>
      <c r="C2" s="29"/>
      <c r="D2" s="29"/>
      <c r="E2" s="29"/>
      <c r="F2" s="29"/>
      <c r="G2" s="29"/>
      <c r="H2" s="29"/>
      <c r="I2" s="29"/>
      <c r="J2" s="29"/>
      <c r="K2" s="29"/>
    </row>
    <row r="3" spans="1:16" ht="38.4" customHeight="1" x14ac:dyDescent="0.3">
      <c r="A3" s="28"/>
      <c r="B3" s="28"/>
      <c r="C3" s="29"/>
      <c r="D3" s="29"/>
      <c r="E3" s="29"/>
      <c r="F3" s="29"/>
      <c r="G3" s="51" t="s">
        <v>22</v>
      </c>
      <c r="H3" s="51"/>
      <c r="I3" s="51"/>
      <c r="J3" s="51"/>
      <c r="K3" s="51"/>
    </row>
    <row r="4" spans="1:16" ht="34.200000000000003" customHeight="1" x14ac:dyDescent="0.3">
      <c r="A4" s="28"/>
      <c r="B4" s="28"/>
      <c r="C4" s="29"/>
      <c r="D4" s="29"/>
      <c r="E4" s="29"/>
      <c r="F4" s="29"/>
      <c r="G4" s="84" t="s">
        <v>27</v>
      </c>
      <c r="H4" s="84"/>
      <c r="I4" s="84"/>
      <c r="J4" s="84"/>
      <c r="K4" s="84"/>
    </row>
    <row r="5" spans="1:16" ht="34.200000000000003" customHeight="1" x14ac:dyDescent="0.3">
      <c r="A5" s="28"/>
      <c r="B5" s="28"/>
      <c r="C5" s="29"/>
      <c r="D5" s="29"/>
      <c r="E5" s="29"/>
      <c r="F5" s="29"/>
      <c r="G5" s="84" t="s">
        <v>26</v>
      </c>
      <c r="H5" s="84"/>
      <c r="I5" s="84"/>
      <c r="J5" s="84"/>
      <c r="K5" s="84"/>
    </row>
    <row r="6" spans="1:16" ht="20.399999999999999" customHeight="1" x14ac:dyDescent="0.3">
      <c r="C6" s="1"/>
      <c r="D6" s="1"/>
      <c r="E6" s="1"/>
      <c r="F6" s="1"/>
      <c r="G6" s="1"/>
      <c r="H6" s="1"/>
      <c r="I6" s="4"/>
      <c r="J6" s="4"/>
      <c r="K6" s="4"/>
    </row>
    <row r="7" spans="1:16" ht="22.2" customHeight="1" x14ac:dyDescent="0.25">
      <c r="A7" s="64" t="s">
        <v>20</v>
      </c>
      <c r="B7" s="64"/>
      <c r="C7" s="64"/>
      <c r="D7" s="64"/>
      <c r="E7" s="64"/>
      <c r="F7" s="64"/>
      <c r="G7" s="64"/>
      <c r="H7" s="64"/>
      <c r="I7" s="64"/>
      <c r="J7" s="64"/>
      <c r="K7" s="64"/>
      <c r="P7" s="14"/>
    </row>
    <row r="8" spans="1:16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6" ht="51.75" customHeight="1" x14ac:dyDescent="0.25">
      <c r="A9" s="2" t="s">
        <v>1</v>
      </c>
      <c r="B9" s="42" t="s">
        <v>25</v>
      </c>
      <c r="C9" s="42"/>
      <c r="D9" s="42"/>
      <c r="E9" s="42"/>
      <c r="F9" s="42"/>
      <c r="G9" s="42"/>
      <c r="H9" s="42"/>
      <c r="I9" s="42"/>
      <c r="J9" s="42"/>
      <c r="K9" s="42"/>
    </row>
    <row r="10" spans="1:16" ht="14.4" customHeight="1" x14ac:dyDescent="0.25">
      <c r="A10" s="56" t="s">
        <v>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6" ht="28.5" customHeight="1" x14ac:dyDescent="0.25">
      <c r="A11" s="65" t="s">
        <v>24</v>
      </c>
      <c r="B11" s="65"/>
      <c r="C11" s="65"/>
      <c r="D11" s="65" t="s">
        <v>42</v>
      </c>
      <c r="E11" s="65"/>
      <c r="F11" s="65"/>
      <c r="G11" s="65"/>
      <c r="H11" s="65"/>
      <c r="I11" s="65"/>
      <c r="J11" s="65"/>
      <c r="K11" s="65"/>
      <c r="L11" s="15"/>
    </row>
    <row r="12" spans="1:16" ht="18" customHeight="1" x14ac:dyDescent="0.25">
      <c r="A12" s="66" t="s">
        <v>39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15"/>
    </row>
    <row r="13" spans="1:16" ht="113.4" customHeight="1" x14ac:dyDescent="0.25">
      <c r="A13" s="57" t="s">
        <v>3</v>
      </c>
      <c r="B13" s="57"/>
      <c r="C13" s="58" t="s">
        <v>28</v>
      </c>
      <c r="D13" s="59"/>
      <c r="E13" s="59"/>
      <c r="F13" s="62" t="s">
        <v>4</v>
      </c>
      <c r="G13" s="52" t="s">
        <v>45</v>
      </c>
      <c r="H13" s="53"/>
      <c r="I13" s="62" t="s">
        <v>5</v>
      </c>
      <c r="J13" s="52" t="s">
        <v>12</v>
      </c>
      <c r="K13" s="53"/>
    </row>
    <row r="14" spans="1:16" ht="26.4" customHeight="1" x14ac:dyDescent="0.25">
      <c r="A14" s="57"/>
      <c r="B14" s="57"/>
      <c r="C14" s="60"/>
      <c r="D14" s="61"/>
      <c r="E14" s="61"/>
      <c r="F14" s="63"/>
      <c r="G14" s="54"/>
      <c r="H14" s="55"/>
      <c r="I14" s="63"/>
      <c r="J14" s="54"/>
      <c r="K14" s="55"/>
    </row>
    <row r="15" spans="1:16" x14ac:dyDescent="0.25">
      <c r="A15" s="67">
        <v>1</v>
      </c>
      <c r="B15" s="67"/>
      <c r="C15" s="85">
        <v>2</v>
      </c>
      <c r="D15" s="86"/>
      <c r="E15" s="87"/>
      <c r="F15" s="7">
        <v>3</v>
      </c>
      <c r="G15" s="67">
        <v>4</v>
      </c>
      <c r="H15" s="67"/>
      <c r="I15" s="7">
        <v>5</v>
      </c>
      <c r="J15" s="67">
        <v>6</v>
      </c>
      <c r="K15" s="67"/>
    </row>
    <row r="16" spans="1:16" ht="25.5" customHeight="1" x14ac:dyDescent="0.25">
      <c r="A16" s="88" t="s">
        <v>23</v>
      </c>
      <c r="B16" s="89"/>
      <c r="C16" s="68">
        <v>5873819.2300000004</v>
      </c>
      <c r="D16" s="69"/>
      <c r="E16" s="70"/>
      <c r="F16" s="20">
        <f>I38</f>
        <v>1.0119</v>
      </c>
      <c r="G16" s="39">
        <f>C16*F16</f>
        <v>5943717.6799999997</v>
      </c>
      <c r="H16" s="40"/>
      <c r="I16" s="20">
        <v>1.0126999999999999</v>
      </c>
      <c r="J16" s="41">
        <f>G16*I16</f>
        <v>6019202.8899999997</v>
      </c>
      <c r="K16" s="41"/>
      <c r="M16" s="77"/>
      <c r="N16" s="77"/>
      <c r="O16" s="77"/>
      <c r="P16" s="77"/>
    </row>
    <row r="17" spans="1:19" ht="19.5" customHeight="1" x14ac:dyDescent="0.25">
      <c r="A17" s="73" t="s">
        <v>6</v>
      </c>
      <c r="B17" s="73"/>
      <c r="C17" s="68"/>
      <c r="D17" s="69"/>
      <c r="E17" s="70"/>
      <c r="F17" s="20"/>
      <c r="G17" s="39">
        <f>C17*F17</f>
        <v>0</v>
      </c>
      <c r="H17" s="40"/>
      <c r="I17" s="20"/>
      <c r="J17" s="41">
        <f>G17*I17</f>
        <v>0</v>
      </c>
      <c r="K17" s="41"/>
      <c r="M17" s="77"/>
      <c r="N17" s="77"/>
      <c r="O17" s="77"/>
      <c r="P17" s="77"/>
    </row>
    <row r="18" spans="1:19" ht="21.75" customHeight="1" x14ac:dyDescent="0.25">
      <c r="A18" s="73" t="s">
        <v>7</v>
      </c>
      <c r="B18" s="73"/>
      <c r="C18" s="68">
        <v>0</v>
      </c>
      <c r="D18" s="69"/>
      <c r="E18" s="70"/>
      <c r="F18" s="17"/>
      <c r="G18" s="41">
        <v>0</v>
      </c>
      <c r="H18" s="41"/>
      <c r="I18" s="18"/>
      <c r="J18" s="41">
        <f t="shared" ref="J18:J22" si="0">G18*I18</f>
        <v>0</v>
      </c>
      <c r="K18" s="41"/>
      <c r="M18" s="77"/>
      <c r="N18" s="77"/>
      <c r="O18" s="77"/>
      <c r="P18" s="77"/>
    </row>
    <row r="19" spans="1:19" ht="69.75" customHeight="1" x14ac:dyDescent="0.25">
      <c r="A19" s="79" t="s">
        <v>11</v>
      </c>
      <c r="B19" s="80"/>
      <c r="C19" s="68">
        <v>0</v>
      </c>
      <c r="D19" s="69"/>
      <c r="E19" s="70"/>
      <c r="F19" s="17"/>
      <c r="G19" s="41">
        <v>0</v>
      </c>
      <c r="H19" s="41"/>
      <c r="I19" s="18"/>
      <c r="J19" s="41">
        <f t="shared" si="0"/>
        <v>0</v>
      </c>
      <c r="K19" s="41"/>
    </row>
    <row r="20" spans="1:19" ht="39" customHeight="1" x14ac:dyDescent="0.25">
      <c r="A20" s="73" t="s">
        <v>8</v>
      </c>
      <c r="B20" s="73"/>
      <c r="C20" s="68">
        <v>0</v>
      </c>
      <c r="D20" s="69"/>
      <c r="E20" s="70"/>
      <c r="F20" s="17"/>
      <c r="G20" s="41">
        <v>0</v>
      </c>
      <c r="H20" s="41"/>
      <c r="I20" s="18"/>
      <c r="J20" s="41">
        <f t="shared" si="0"/>
        <v>0</v>
      </c>
      <c r="K20" s="41"/>
      <c r="M20" s="77"/>
      <c r="N20" s="77"/>
      <c r="O20" s="77"/>
      <c r="P20" s="77"/>
    </row>
    <row r="21" spans="1:19" ht="31.5" customHeight="1" x14ac:dyDescent="0.25">
      <c r="A21" s="73" t="s">
        <v>13</v>
      </c>
      <c r="B21" s="73"/>
      <c r="C21" s="68">
        <v>0</v>
      </c>
      <c r="D21" s="69"/>
      <c r="E21" s="70"/>
      <c r="F21" s="17"/>
      <c r="G21" s="41">
        <v>0</v>
      </c>
      <c r="H21" s="41"/>
      <c r="I21" s="18"/>
      <c r="J21" s="41">
        <f t="shared" si="0"/>
        <v>0</v>
      </c>
      <c r="K21" s="41"/>
    </row>
    <row r="22" spans="1:19" ht="81" customHeight="1" x14ac:dyDescent="0.25">
      <c r="A22" s="73" t="s">
        <v>16</v>
      </c>
      <c r="B22" s="73"/>
      <c r="C22" s="68">
        <v>0</v>
      </c>
      <c r="D22" s="69"/>
      <c r="E22" s="70"/>
      <c r="F22" s="16"/>
      <c r="G22" s="39">
        <f>C22*F22</f>
        <v>0</v>
      </c>
      <c r="H22" s="40"/>
      <c r="I22" s="16"/>
      <c r="J22" s="41">
        <f t="shared" si="0"/>
        <v>0</v>
      </c>
      <c r="K22" s="41"/>
    </row>
    <row r="23" spans="1:19" ht="30.75" customHeight="1" x14ac:dyDescent="0.25">
      <c r="A23" s="73" t="s">
        <v>9</v>
      </c>
      <c r="B23" s="73"/>
      <c r="C23" s="68">
        <f>SUM(C16:E22)</f>
        <v>5873819.2300000004</v>
      </c>
      <c r="D23" s="69"/>
      <c r="E23" s="70"/>
      <c r="F23" s="16"/>
      <c r="G23" s="39">
        <f>SUM(G16:H22)</f>
        <v>5943717.6799999997</v>
      </c>
      <c r="H23" s="40"/>
      <c r="I23" s="16"/>
      <c r="J23" s="41">
        <f>SUM(J16:K22)</f>
        <v>6019202.8899999997</v>
      </c>
      <c r="K23" s="41"/>
    </row>
    <row r="24" spans="1:19" ht="35.25" customHeight="1" x14ac:dyDescent="0.25">
      <c r="A24" s="73" t="s">
        <v>15</v>
      </c>
      <c r="B24" s="73"/>
      <c r="C24" s="68">
        <f>C23*0.2</f>
        <v>1174763.8500000001</v>
      </c>
      <c r="D24" s="69"/>
      <c r="E24" s="70"/>
      <c r="F24" s="16"/>
      <c r="G24" s="41">
        <f>G23*0.2</f>
        <v>1188743.54</v>
      </c>
      <c r="H24" s="41"/>
      <c r="I24" s="16"/>
      <c r="J24" s="41">
        <f>J23*0.2</f>
        <v>1203840.58</v>
      </c>
      <c r="K24" s="41"/>
      <c r="O24" s="1" t="s">
        <v>17</v>
      </c>
      <c r="S24" s="22"/>
    </row>
    <row r="25" spans="1:19" ht="34.5" customHeight="1" x14ac:dyDescent="0.25">
      <c r="A25" s="73" t="s">
        <v>10</v>
      </c>
      <c r="B25" s="73"/>
      <c r="C25" s="68">
        <f>ROUND(C23*1.2,2)</f>
        <v>7048583.0800000001</v>
      </c>
      <c r="D25" s="69"/>
      <c r="E25" s="70"/>
      <c r="F25" s="16"/>
      <c r="G25" s="74">
        <f>SUM(G23:H24)</f>
        <v>7132461.2199999997</v>
      </c>
      <c r="H25" s="75"/>
      <c r="I25" s="23"/>
      <c r="J25" s="74">
        <f>J23+J24</f>
        <v>7223043.4699999997</v>
      </c>
      <c r="K25" s="75"/>
    </row>
    <row r="26" spans="1:19" ht="63.75" customHeight="1" x14ac:dyDescent="0.25">
      <c r="A26" s="35" t="s">
        <v>52</v>
      </c>
      <c r="B26" s="34"/>
      <c r="C26" s="46"/>
      <c r="D26" s="47"/>
      <c r="E26" s="48"/>
      <c r="F26" s="36"/>
      <c r="G26" s="43"/>
      <c r="H26" s="44"/>
      <c r="I26" s="17"/>
      <c r="J26" s="45">
        <v>0.99357644043079996</v>
      </c>
      <c r="K26" s="45"/>
    </row>
    <row r="27" spans="1:19" ht="49.5" customHeight="1" x14ac:dyDescent="0.25">
      <c r="A27" s="35" t="s">
        <v>53</v>
      </c>
      <c r="B27" s="34"/>
      <c r="C27" s="46"/>
      <c r="D27" s="47"/>
      <c r="E27" s="48"/>
      <c r="F27" s="36"/>
      <c r="G27" s="43"/>
      <c r="H27" s="44"/>
      <c r="I27" s="17"/>
      <c r="J27" s="41">
        <v>7176645.8200000003</v>
      </c>
      <c r="K27" s="41"/>
    </row>
    <row r="28" spans="1:19" ht="34.5" customHeight="1" x14ac:dyDescent="0.25">
      <c r="A28" s="34" t="s">
        <v>54</v>
      </c>
      <c r="B28" s="34"/>
      <c r="C28" s="49"/>
      <c r="D28" s="49"/>
      <c r="E28" s="49"/>
      <c r="F28" s="16"/>
      <c r="G28" s="41"/>
      <c r="H28" s="41"/>
      <c r="I28" s="23"/>
      <c r="J28" s="41">
        <v>1196107.6399999999</v>
      </c>
      <c r="K28" s="41"/>
    </row>
    <row r="29" spans="1:19" ht="58.5" customHeight="1" x14ac:dyDescent="0.25">
      <c r="A29" s="46" t="s">
        <v>55</v>
      </c>
      <c r="B29" s="47"/>
      <c r="C29" s="47"/>
      <c r="D29" s="47"/>
      <c r="E29" s="47"/>
      <c r="F29" s="47"/>
      <c r="G29" s="47"/>
      <c r="H29" s="47"/>
      <c r="I29" s="47"/>
      <c r="J29" s="47"/>
      <c r="K29" s="48"/>
    </row>
    <row r="30" spans="1:19" ht="21.75" customHeight="1" x14ac:dyDescent="0.25">
      <c r="A30" s="51" t="s">
        <v>48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</row>
    <row r="31" spans="1:19" ht="34.950000000000003" customHeight="1" x14ac:dyDescent="0.25">
      <c r="A31" s="42" t="s">
        <v>37</v>
      </c>
      <c r="B31" s="42"/>
      <c r="C31" s="42"/>
      <c r="D31" s="42"/>
      <c r="E31" s="42"/>
      <c r="F31" s="12"/>
      <c r="G31" s="12"/>
      <c r="H31" s="12"/>
      <c r="I31" s="12"/>
      <c r="J31" s="12"/>
      <c r="K31" s="12"/>
    </row>
    <row r="32" spans="1:19" ht="39.75" customHeight="1" x14ac:dyDescent="0.25">
      <c r="A32" s="51" t="s">
        <v>46</v>
      </c>
      <c r="B32" s="51"/>
      <c r="C32" s="51"/>
      <c r="D32" s="51"/>
      <c r="E32" s="51"/>
      <c r="F32" s="12"/>
      <c r="G32" s="12"/>
      <c r="H32" s="12"/>
      <c r="I32" s="12"/>
      <c r="J32" s="12"/>
      <c r="K32" s="12"/>
    </row>
    <row r="33" spans="1:17" ht="18" customHeight="1" x14ac:dyDescent="0.3">
      <c r="A33" s="25" t="s">
        <v>38</v>
      </c>
      <c r="B33" s="26"/>
      <c r="C33" s="27"/>
      <c r="D33" s="27"/>
      <c r="E33" s="26"/>
      <c r="F33" s="26"/>
      <c r="I33" s="13"/>
      <c r="J33" s="13"/>
      <c r="K33" s="13"/>
    </row>
    <row r="34" spans="1:17" ht="18" customHeight="1" x14ac:dyDescent="0.3">
      <c r="A34" s="11" t="s">
        <v>49</v>
      </c>
      <c r="B34" s="12"/>
      <c r="C34" s="13"/>
      <c r="D34" s="13"/>
      <c r="E34" s="13"/>
      <c r="F34" s="13"/>
      <c r="G34" s="13"/>
      <c r="H34" s="13"/>
      <c r="I34" s="13"/>
      <c r="J34" s="13"/>
      <c r="K34" s="13"/>
    </row>
    <row r="35" spans="1:17" ht="42.6" customHeight="1" x14ac:dyDescent="0.3">
      <c r="A35" s="76" t="s">
        <v>29</v>
      </c>
      <c r="B35" s="76"/>
      <c r="C35" s="31">
        <v>1.0064</v>
      </c>
      <c r="E35" s="11"/>
      <c r="F35" s="11"/>
      <c r="G35" s="13"/>
      <c r="H35" s="13"/>
      <c r="J35" s="21"/>
      <c r="K35" s="13"/>
    </row>
    <row r="36" spans="1:17" ht="18" customHeight="1" x14ac:dyDescent="0.3">
      <c r="A36" s="30" t="s">
        <v>34</v>
      </c>
      <c r="B36" s="19"/>
      <c r="C36" s="32">
        <v>1.0062</v>
      </c>
      <c r="D36" s="19"/>
      <c r="E36" s="19"/>
      <c r="F36" s="42" t="s">
        <v>51</v>
      </c>
      <c r="G36" s="42"/>
      <c r="H36" s="42"/>
      <c r="I36" s="13"/>
      <c r="J36" s="13"/>
      <c r="K36" s="13"/>
    </row>
    <row r="37" spans="1:17" ht="18" customHeight="1" x14ac:dyDescent="0.3">
      <c r="A37" s="30" t="s">
        <v>30</v>
      </c>
      <c r="B37" s="19"/>
      <c r="C37" s="32">
        <v>1.0047999999999999</v>
      </c>
      <c r="D37" s="19"/>
      <c r="E37" s="19"/>
      <c r="F37" s="42"/>
      <c r="G37" s="42"/>
      <c r="H37" s="42"/>
      <c r="I37" s="13"/>
      <c r="J37" s="13"/>
      <c r="K37" s="13"/>
    </row>
    <row r="38" spans="1:17" ht="18" customHeight="1" x14ac:dyDescent="0.3">
      <c r="A38" s="30" t="s">
        <v>31</v>
      </c>
      <c r="B38" s="19"/>
      <c r="C38" s="32">
        <v>1.0035000000000001</v>
      </c>
      <c r="D38" s="19"/>
      <c r="E38" s="19"/>
      <c r="F38" s="42"/>
      <c r="G38" s="42"/>
      <c r="H38" s="42"/>
      <c r="I38" s="13">
        <v>1.0119</v>
      </c>
      <c r="J38" s="13"/>
      <c r="K38" s="13"/>
    </row>
    <row r="39" spans="1:17" ht="18" customHeight="1" x14ac:dyDescent="0.3">
      <c r="A39" s="30" t="s">
        <v>32</v>
      </c>
      <c r="B39" s="19"/>
      <c r="C39" s="32">
        <v>0.99390000000000001</v>
      </c>
      <c r="D39" s="19"/>
      <c r="E39" s="19"/>
      <c r="F39" s="33"/>
      <c r="G39" s="33"/>
      <c r="H39" s="33"/>
      <c r="I39" s="13"/>
      <c r="J39" s="13"/>
      <c r="K39" s="13"/>
    </row>
    <row r="40" spans="1:17" ht="18" customHeight="1" x14ac:dyDescent="0.3">
      <c r="A40" s="30" t="s">
        <v>41</v>
      </c>
      <c r="B40" s="19"/>
      <c r="C40" s="32">
        <v>0.99690000000000001</v>
      </c>
      <c r="D40" s="19"/>
      <c r="E40" s="19"/>
      <c r="F40" s="33"/>
      <c r="G40" s="33"/>
      <c r="H40" s="33"/>
      <c r="I40" s="13"/>
      <c r="J40" s="13"/>
      <c r="K40" s="13"/>
    </row>
    <row r="41" spans="1:17" ht="18" customHeight="1" x14ac:dyDescent="0.3">
      <c r="A41" s="30" t="s">
        <v>33</v>
      </c>
      <c r="B41" s="19"/>
      <c r="C41" s="32">
        <v>1.0001</v>
      </c>
      <c r="D41" s="19"/>
      <c r="E41" s="19"/>
      <c r="F41" s="33"/>
      <c r="G41" s="33"/>
      <c r="H41" s="33"/>
      <c r="I41" s="13"/>
      <c r="J41" s="13"/>
      <c r="K41" s="13"/>
    </row>
    <row r="42" spans="1:17" ht="18" customHeight="1" x14ac:dyDescent="0.3">
      <c r="A42" s="30" t="s">
        <v>47</v>
      </c>
      <c r="B42" s="19"/>
      <c r="C42" s="32">
        <v>1.0001</v>
      </c>
      <c r="D42" s="19"/>
      <c r="E42" s="19"/>
      <c r="F42" s="13"/>
      <c r="G42" s="13"/>
      <c r="H42" s="13"/>
      <c r="I42" s="13"/>
      <c r="J42" s="13"/>
      <c r="K42" s="13"/>
    </row>
    <row r="43" spans="1:17" ht="65.25" customHeight="1" x14ac:dyDescent="0.25">
      <c r="A43" s="90" t="s">
        <v>21</v>
      </c>
      <c r="B43" s="90"/>
      <c r="C43" s="90"/>
      <c r="D43" s="90"/>
      <c r="E43" s="90"/>
      <c r="F43" s="90"/>
      <c r="G43" s="90"/>
      <c r="H43" s="90"/>
      <c r="I43" s="90"/>
      <c r="J43" s="90"/>
      <c r="K43" s="13"/>
    </row>
    <row r="44" spans="1:17" s="6" customFormat="1" ht="33" customHeight="1" x14ac:dyDescent="0.3">
      <c r="A44" s="82" t="s">
        <v>14</v>
      </c>
      <c r="B44" s="82"/>
      <c r="C44" s="82"/>
      <c r="D44" s="83"/>
      <c r="E44" s="83"/>
      <c r="F44" s="83"/>
    </row>
    <row r="45" spans="1:17" s="6" customFormat="1" ht="65.25" customHeight="1" x14ac:dyDescent="0.3">
      <c r="A45" s="51" t="s">
        <v>36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M45" s="81"/>
      <c r="N45" s="81"/>
      <c r="O45" s="81"/>
      <c r="P45" s="81"/>
      <c r="Q45" s="81"/>
    </row>
    <row r="46" spans="1:17" s="6" customFormat="1" ht="21.75" customHeight="1" x14ac:dyDescent="0.3">
      <c r="A46" s="11" t="s">
        <v>43</v>
      </c>
      <c r="B46" s="9"/>
      <c r="C46" s="9"/>
      <c r="D46" s="9"/>
      <c r="E46" s="9"/>
      <c r="F46" s="9"/>
    </row>
    <row r="47" spans="1:17" s="6" customFormat="1" ht="31.5" customHeight="1" x14ac:dyDescent="0.3">
      <c r="A47" s="10" t="s">
        <v>18</v>
      </c>
      <c r="B47" s="8"/>
      <c r="C47" s="8"/>
      <c r="D47" s="8"/>
      <c r="E47" s="8"/>
      <c r="F47" s="8"/>
    </row>
    <row r="48" spans="1:17" ht="43.5" customHeight="1" x14ac:dyDescent="0.25">
      <c r="A48" s="24" t="s">
        <v>50</v>
      </c>
      <c r="B48" s="37" t="s">
        <v>35</v>
      </c>
      <c r="C48" s="37"/>
      <c r="D48" s="38">
        <f>1.0127</f>
        <v>1.0126999999999999</v>
      </c>
      <c r="E48" s="38"/>
      <c r="F48" s="38"/>
      <c r="G48" s="13"/>
      <c r="H48" s="13"/>
      <c r="I48" s="13"/>
      <c r="J48" s="13"/>
      <c r="K48" s="13"/>
    </row>
    <row r="49" spans="1:11" ht="10.5" customHeight="1" x14ac:dyDescent="0.25">
      <c r="A49" s="71"/>
      <c r="B49" s="78"/>
      <c r="C49" s="78"/>
      <c r="D49" s="78"/>
      <c r="E49" s="78"/>
      <c r="F49" s="78"/>
      <c r="G49" s="78"/>
      <c r="H49" s="78"/>
      <c r="I49" s="78"/>
      <c r="J49" s="78"/>
      <c r="K49" s="78"/>
    </row>
    <row r="50" spans="1:11" ht="45.6" customHeight="1" x14ac:dyDescent="0.3">
      <c r="A50" s="72" t="s">
        <v>40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</row>
    <row r="51" spans="1:11" ht="28.5" customHeight="1" x14ac:dyDescent="0.3">
      <c r="A51" s="76" t="s">
        <v>44</v>
      </c>
      <c r="B51" s="76"/>
      <c r="C51" s="76"/>
      <c r="D51" s="76"/>
      <c r="E51" s="76"/>
      <c r="F51" s="76"/>
      <c r="G51" s="76"/>
      <c r="H51" s="76"/>
      <c r="I51" s="76"/>
      <c r="J51" s="76"/>
    </row>
    <row r="52" spans="1:11" ht="15.6" x14ac:dyDescent="0.25">
      <c r="A52" s="71" t="s">
        <v>19</v>
      </c>
      <c r="B52" s="71"/>
      <c r="C52" s="71"/>
      <c r="D52" s="71"/>
      <c r="E52" s="71"/>
      <c r="F52" s="71"/>
    </row>
  </sheetData>
  <mergeCells count="88">
    <mergeCell ref="A51:J51"/>
    <mergeCell ref="A31:E31"/>
    <mergeCell ref="A32:E32"/>
    <mergeCell ref="G4:K4"/>
    <mergeCell ref="G5:K5"/>
    <mergeCell ref="A15:B15"/>
    <mergeCell ref="C15:E15"/>
    <mergeCell ref="G15:H15"/>
    <mergeCell ref="A18:B18"/>
    <mergeCell ref="C18:E18"/>
    <mergeCell ref="G18:H18"/>
    <mergeCell ref="A16:B16"/>
    <mergeCell ref="C16:E16"/>
    <mergeCell ref="A17:B17"/>
    <mergeCell ref="C17:E17"/>
    <mergeCell ref="A43:J43"/>
    <mergeCell ref="M16:P18"/>
    <mergeCell ref="M20:P20"/>
    <mergeCell ref="J17:K17"/>
    <mergeCell ref="J18:K18"/>
    <mergeCell ref="A49:K49"/>
    <mergeCell ref="A19:B19"/>
    <mergeCell ref="A20:B20"/>
    <mergeCell ref="J21:K21"/>
    <mergeCell ref="M45:Q45"/>
    <mergeCell ref="A25:B25"/>
    <mergeCell ref="C25:E25"/>
    <mergeCell ref="A30:K30"/>
    <mergeCell ref="A44:C44"/>
    <mergeCell ref="D44:F44"/>
    <mergeCell ref="A45:K45"/>
    <mergeCell ref="A21:B21"/>
    <mergeCell ref="C21:E21"/>
    <mergeCell ref="G25:H25"/>
    <mergeCell ref="J25:K25"/>
    <mergeCell ref="A35:B35"/>
    <mergeCell ref="A23:B23"/>
    <mergeCell ref="C22:E22"/>
    <mergeCell ref="C23:E23"/>
    <mergeCell ref="A29:K29"/>
    <mergeCell ref="D11:K11"/>
    <mergeCell ref="A12:K12"/>
    <mergeCell ref="J15:K15"/>
    <mergeCell ref="C20:E20"/>
    <mergeCell ref="A52:F52"/>
    <mergeCell ref="A50:K50"/>
    <mergeCell ref="G21:H21"/>
    <mergeCell ref="J19:K19"/>
    <mergeCell ref="J20:K20"/>
    <mergeCell ref="A24:B24"/>
    <mergeCell ref="C24:E24"/>
    <mergeCell ref="G24:H24"/>
    <mergeCell ref="J24:K24"/>
    <mergeCell ref="A22:B22"/>
    <mergeCell ref="C19:E19"/>
    <mergeCell ref="G19:H19"/>
    <mergeCell ref="G16:H16"/>
    <mergeCell ref="J16:K16"/>
    <mergeCell ref="G17:H17"/>
    <mergeCell ref="G20:H20"/>
    <mergeCell ref="A1:K1"/>
    <mergeCell ref="G3:K3"/>
    <mergeCell ref="J13:K14"/>
    <mergeCell ref="B9:K9"/>
    <mergeCell ref="A10:K10"/>
    <mergeCell ref="A13:B14"/>
    <mergeCell ref="C13:E14"/>
    <mergeCell ref="F13:F14"/>
    <mergeCell ref="G13:H14"/>
    <mergeCell ref="I13:I14"/>
    <mergeCell ref="A7:K7"/>
    <mergeCell ref="A11:C11"/>
    <mergeCell ref="B48:C48"/>
    <mergeCell ref="D48:F48"/>
    <mergeCell ref="G22:H22"/>
    <mergeCell ref="J22:K22"/>
    <mergeCell ref="G23:H23"/>
    <mergeCell ref="J23:K23"/>
    <mergeCell ref="F36:H38"/>
    <mergeCell ref="G26:H26"/>
    <mergeCell ref="G27:H27"/>
    <mergeCell ref="G28:H28"/>
    <mergeCell ref="J26:K26"/>
    <mergeCell ref="J27:K27"/>
    <mergeCell ref="J28:K28"/>
    <mergeCell ref="C26:E26"/>
    <mergeCell ref="C27:E27"/>
    <mergeCell ref="C28:E28"/>
  </mergeCells>
  <printOptions horizontalCentered="1"/>
  <pageMargins left="0.51181102362204722" right="0.39370078740157483" top="0.39370078740157483" bottom="0.43307086614173229" header="0.15748031496062992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2025-06-16T14:39:06Z</dcterms:modified>
</cp:coreProperties>
</file>