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16.244\Common\!КОНТРАКТНАЯ СЛУЖБА\2025 год\АУКЦИОНЫ\Кондиционеры\"/>
    </mc:Choice>
  </mc:AlternateContent>
  <bookViews>
    <workbookView xWindow="0" yWindow="0" windowWidth="28770" windowHeight="11820" tabRatio="753"/>
  </bookViews>
  <sheets>
    <sheet name="с Салфеткой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3" l="1"/>
  <c r="N17" i="3" s="1"/>
  <c r="M18" i="3"/>
  <c r="N18" i="3" s="1"/>
  <c r="L17" i="3"/>
  <c r="L18" i="3"/>
  <c r="K17" i="3"/>
  <c r="K18" i="3"/>
  <c r="K16" i="3" l="1"/>
  <c r="L16" i="3"/>
  <c r="M16" i="3"/>
  <c r="N16" i="3" s="1"/>
  <c r="K15" i="3" l="1"/>
  <c r="L15" i="3" l="1"/>
  <c r="M15" i="3" l="1"/>
  <c r="N15" i="3" s="1"/>
  <c r="N19" i="3" s="1"/>
  <c r="O19" i="3" l="1"/>
  <c r="N22" i="3" l="1"/>
</calcChain>
</file>

<file path=xl/sharedStrings.xml><?xml version="1.0" encoding="utf-8"?>
<sst xmlns="http://schemas.openxmlformats.org/spreadsheetml/2006/main" count="40" uniqueCount="34">
  <si>
    <t>ОБОСНОВАНИЕ НАЧАЛЬНОЙ (МАКСИМАЛЬНОЙ) ЦЕНЫ КОНТРАКТА</t>
  </si>
  <si>
    <t>Объект закупки</t>
  </si>
  <si>
    <t>Количество источников ценовой информации</t>
  </si>
  <si>
    <t xml:space="preserve">Расчет НМЦК </t>
  </si>
  <si>
    <t>Применяемые сокращения:</t>
  </si>
  <si>
    <t>КП</t>
  </si>
  <si>
    <t>Коммерческие предложения</t>
  </si>
  <si>
    <t>КАТ</t>
  </si>
  <si>
    <t>Каталоги</t>
  </si>
  <si>
    <t>РК</t>
  </si>
  <si>
    <t>Реестр контрактов</t>
  </si>
  <si>
    <t>Единица измерения</t>
  </si>
  <si>
    <r>
      <t xml:space="preserve">Используемый метод:  </t>
    </r>
    <r>
      <rPr>
        <sz val="12"/>
        <rFont val="Times New Roman"/>
        <family val="1"/>
        <charset val="204"/>
      </rPr>
      <t xml:space="preserve">метод сопоставимых рыночных цен (анализ рынка)     </t>
    </r>
  </si>
  <si>
    <t>Цены поставщиков, рублей</t>
  </si>
  <si>
    <t xml:space="preserve">Количество </t>
  </si>
  <si>
    <t>Средняя величина</t>
  </si>
  <si>
    <t>Коэффициент вариации
(V, %)</t>
  </si>
  <si>
    <t>Минимальная величина</t>
  </si>
  <si>
    <t>Заказчик</t>
  </si>
  <si>
    <t>№ п/п</t>
  </si>
  <si>
    <t xml:space="preserve">Коэффициент вариации по каждому наименованию не превышает 33% (V≤ 33%), таким образом, совокупность цен, используемых в расчете однородна, можно использовать данные в расчете НМЦК.      </t>
  </si>
  <si>
    <t>ОКПД2</t>
  </si>
  <si>
    <t>Каталог</t>
  </si>
  <si>
    <t>Руководствуясь принципами эффективности использования бюджетных средств в соответствии со ст. 34 БК РФ, Заказчиком принято решение сформировать цену контракта по минимальному коммерческому предложению. Подтверждаю отсутствие аффилированных лиц между лицами, предоставившими ценовую информацию, а так же конфликта интересов междулицом (ами), предоставившим (и) ценовую информацию, и заказчиком.</t>
  </si>
  <si>
    <t>ИТОГО</t>
  </si>
  <si>
    <r>
      <t xml:space="preserve">По итогам изучения рынка и с учетом позиции Правительства Самарской области и Государственной службы финансового контроля Самарской области, изложенной в распоряжении Правительства Самарской области от 19.01.2017 г. №25-р в целях максимальной экономии бюджетных средств </t>
    </r>
    <r>
      <rPr>
        <b/>
        <sz val="12"/>
        <rFont val="Times New Roman"/>
        <family val="1"/>
        <charset val="204"/>
      </rPr>
      <t>начальная (максимальная) цена контракта установлена в размере (руб.)  рублей.</t>
    </r>
  </si>
  <si>
    <t>Ермолаев В.В.</t>
  </si>
  <si>
    <t xml:space="preserve">Главный врач ГБУЗ СО «ТГП № 2» </t>
  </si>
  <si>
    <t>шт.</t>
  </si>
  <si>
    <t>Поставка кондиционеров (сплит-систем) для нужд ГБУЗ СО "ТГП №2"</t>
  </si>
  <si>
    <t xml:space="preserve">КП № 1 исх.№77-0447117 от 02.07.2025г./№77-0473646 от 11.07.2025г./№77-0496823 от 18.07.2025г.
 </t>
  </si>
  <si>
    <t xml:space="preserve">КП № 2   вх.447  от 02.07.2025г./ №489 от 11.07.2025г./ №519 от 18.07.2025г.
 </t>
  </si>
  <si>
    <t xml:space="preserve">КП № 3 вх.№ 1625  от 02.07.2025г./ №2014 от 11.07.2025г./ №02829 от 18.07.2025г.
 </t>
  </si>
  <si>
    <t>Кондиционер бытовой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</si>
</sst>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rgb="FF000000"/>
      <name val="Arial Cyr"/>
    </font>
    <font>
      <b/>
      <sz val="10"/>
      <color rgb="FF008000"/>
      <name val="Arial Cyr"/>
    </font>
    <font>
      <sz val="10"/>
      <color rgb="FF008000"/>
      <name val="Arial Cy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333333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49" fontId="15" fillId="0" borderId="1">
      <alignment vertical="top" wrapText="1"/>
    </xf>
    <xf numFmtId="4" fontId="16" fillId="2" borderId="1">
      <alignment vertical="top" shrinkToFit="1"/>
    </xf>
    <xf numFmtId="4" fontId="17" fillId="0" borderId="1">
      <alignment vertical="top" shrinkToFit="1"/>
    </xf>
    <xf numFmtId="0" fontId="4" fillId="0" borderId="0"/>
    <xf numFmtId="0" fontId="14" fillId="0" borderId="2">
      <alignment horizontal="center" vertical="center" wrapText="1"/>
    </xf>
    <xf numFmtId="49" fontId="14" fillId="0" borderId="2">
      <alignment horizontal="center" vertical="center" wrapText="1"/>
    </xf>
    <xf numFmtId="0" fontId="2" fillId="0" borderId="0"/>
    <xf numFmtId="0" fontId="3" fillId="0" borderId="0"/>
    <xf numFmtId="0" fontId="18" fillId="0" borderId="0"/>
    <xf numFmtId="49" fontId="14" fillId="0" borderId="2">
      <alignment horizontal="center" vertical="center" wrapText="1"/>
    </xf>
    <xf numFmtId="4" fontId="14" fillId="0" borderId="2">
      <alignment horizontal="center" vertical="center" wrapText="1"/>
    </xf>
    <xf numFmtId="0" fontId="1" fillId="0" borderId="0"/>
    <xf numFmtId="0" fontId="1" fillId="0" borderId="0"/>
  </cellStyleXfs>
  <cellXfs count="94">
    <xf numFmtId="0" fontId="0" fillId="0" borderId="0" xfId="0"/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0" fillId="0" borderId="0" xfId="1" applyFont="1" applyFill="1" applyAlignment="1"/>
    <xf numFmtId="0" fontId="11" fillId="0" borderId="0" xfId="1" applyFont="1"/>
    <xf numFmtId="0" fontId="11" fillId="0" borderId="0" xfId="1" applyFont="1" applyFill="1"/>
    <xf numFmtId="0" fontId="8" fillId="0" borderId="0" xfId="1" applyFont="1" applyFill="1" applyAlignment="1">
      <alignment horizontal="center"/>
    </xf>
    <xf numFmtId="0" fontId="8" fillId="0" borderId="0" xfId="1" applyFont="1"/>
    <xf numFmtId="0" fontId="12" fillId="0" borderId="0" xfId="1" applyFont="1"/>
    <xf numFmtId="0" fontId="13" fillId="0" borderId="0" xfId="1" applyFont="1" applyFill="1" applyAlignment="1"/>
    <xf numFmtId="4" fontId="6" fillId="0" borderId="0" xfId="0" applyNumberFormat="1" applyFont="1" applyFill="1" applyAlignment="1">
      <alignment wrapText="1"/>
    </xf>
    <xf numFmtId="0" fontId="1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20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/>
    </xf>
    <xf numFmtId="2" fontId="6" fillId="0" borderId="1" xfId="14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8" fillId="3" borderId="3" xfId="9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6" fillId="0" borderId="6" xfId="0" applyFont="1" applyFill="1" applyBorder="1"/>
    <xf numFmtId="0" fontId="5" fillId="0" borderId="0" xfId="0" applyFont="1" applyFill="1" applyAlignment="1">
      <alignment horizontal="center" vertical="center"/>
    </xf>
    <xf numFmtId="0" fontId="6" fillId="0" borderId="9" xfId="0" applyFont="1" applyFill="1" applyBorder="1"/>
    <xf numFmtId="0" fontId="8" fillId="3" borderId="10" xfId="9" applyFont="1" applyFill="1" applyBorder="1" applyAlignment="1">
      <alignment horizontal="left" vertical="top" wrapText="1"/>
    </xf>
    <xf numFmtId="0" fontId="8" fillId="0" borderId="4" xfId="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/>
    </xf>
    <xf numFmtId="2" fontId="6" fillId="0" borderId="4" xfId="14" applyNumberFormat="1" applyFont="1" applyFill="1" applyBorder="1" applyAlignment="1">
      <alignment horizontal="center" vertical="center" wrapText="1"/>
    </xf>
    <xf numFmtId="10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8" fillId="0" borderId="11" xfId="9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/>
    </xf>
    <xf numFmtId="10" fontId="6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4" fontId="6" fillId="0" borderId="12" xfId="0" applyNumberFormat="1" applyFont="1" applyFill="1" applyBorder="1"/>
    <xf numFmtId="4" fontId="6" fillId="0" borderId="3" xfId="0" applyNumberFormat="1" applyFont="1" applyFill="1" applyBorder="1"/>
    <xf numFmtId="4" fontId="6" fillId="0" borderId="1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1" fillId="0" borderId="0" xfId="1" applyFont="1" applyBorder="1" applyAlignment="1"/>
    <xf numFmtId="0" fontId="19" fillId="0" borderId="3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6" fillId="0" borderId="14" xfId="0" applyFont="1" applyFill="1" applyBorder="1"/>
    <xf numFmtId="0" fontId="6" fillId="0" borderId="1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3" fontId="6" fillId="0" borderId="11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2" fontId="8" fillId="0" borderId="11" xfId="1" applyNumberFormat="1" applyFont="1" applyFill="1" applyBorder="1" applyAlignment="1">
      <alignment horizontal="center" vertical="center"/>
    </xf>
    <xf numFmtId="2" fontId="6" fillId="0" borderId="11" xfId="14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/>
    <xf numFmtId="164" fontId="6" fillId="0" borderId="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Fill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0" borderId="1" xfId="0" applyFont="1" applyBorder="1"/>
  </cellXfs>
  <cellStyles count="15">
    <cellStyle name="Excel Built-in Normal" xfId="1"/>
    <cellStyle name="Excel Built-in Normal 1" xfId="13"/>
    <cellStyle name="st15" xfId="2"/>
    <cellStyle name="st17" xfId="3"/>
    <cellStyle name="st18" xfId="4"/>
    <cellStyle name="TableStyleLight1" xfId="5"/>
    <cellStyle name="xl24" xfId="6"/>
    <cellStyle name="xl26" xfId="7"/>
    <cellStyle name="xl29" xfId="11"/>
    <cellStyle name="xl30" xfId="12"/>
    <cellStyle name="Обычный" xfId="0" builtinId="0"/>
    <cellStyle name="Обычный 2" xfId="8"/>
    <cellStyle name="Обычный 3" xfId="9"/>
    <cellStyle name="Обычный 4" xfId="10"/>
    <cellStyle name="Обычный_Расчет цены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workbookViewId="0">
      <selection activeCell="G18" sqref="G18"/>
    </sheetView>
  </sheetViews>
  <sheetFormatPr defaultColWidth="9.140625" defaultRowHeight="15.75" x14ac:dyDescent="0.25"/>
  <cols>
    <col min="1" max="1" width="5.85546875" style="6" customWidth="1"/>
    <col min="2" max="2" width="9.5703125" style="6" hidden="1" customWidth="1"/>
    <col min="3" max="3" width="11.28515625" style="6" hidden="1" customWidth="1"/>
    <col min="4" max="4" width="40.42578125" style="6" customWidth="1"/>
    <col min="5" max="5" width="8.28515625" style="6" customWidth="1"/>
    <col min="6" max="6" width="9.28515625" style="1" customWidth="1"/>
    <col min="7" max="7" width="11.42578125" style="1" customWidth="1"/>
    <col min="8" max="8" width="12.85546875" style="1" customWidth="1"/>
    <col min="9" max="9" width="13.5703125" style="1" customWidth="1"/>
    <col min="10" max="10" width="13.28515625" style="1" customWidth="1"/>
    <col min="11" max="11" width="9.7109375" style="1" customWidth="1"/>
    <col min="12" max="12" width="12.42578125" style="1" customWidth="1"/>
    <col min="13" max="13" width="13.5703125" style="1" customWidth="1"/>
    <col min="14" max="14" width="13.85546875" style="1" customWidth="1"/>
    <col min="15" max="15" width="17.140625" style="1" hidden="1" customWidth="1"/>
    <col min="16" max="16" width="16.5703125" style="1" hidden="1" customWidth="1"/>
    <col min="17" max="20" width="10.7109375" style="1" bestFit="1" customWidth="1"/>
    <col min="21" max="16384" width="9.140625" style="1"/>
  </cols>
  <sheetData>
    <row r="1" spans="1:18" x14ac:dyDescent="0.25">
      <c r="A1" s="84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35"/>
      <c r="P1" s="35"/>
    </row>
    <row r="2" spans="1:18" ht="15.75" customHeight="1" x14ac:dyDescent="0.25">
      <c r="A2" s="82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36"/>
      <c r="P2" s="36"/>
    </row>
    <row r="3" spans="1:18" x14ac:dyDescent="0.25">
      <c r="D3" s="34"/>
      <c r="E3" s="34"/>
      <c r="F3" s="37" t="s">
        <v>12</v>
      </c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8" ht="16.5" thickBot="1" x14ac:dyDescent="0.3"/>
    <row r="5" spans="1:18" ht="15.75" customHeight="1" x14ac:dyDescent="0.25">
      <c r="A5" s="81" t="s">
        <v>19</v>
      </c>
      <c r="B5" s="91" t="s">
        <v>22</v>
      </c>
      <c r="C5" s="63"/>
      <c r="D5" s="81" t="s">
        <v>1</v>
      </c>
      <c r="E5" s="81" t="s">
        <v>14</v>
      </c>
      <c r="F5" s="81" t="s">
        <v>11</v>
      </c>
      <c r="G5" s="81" t="s">
        <v>2</v>
      </c>
      <c r="H5" s="81" t="s">
        <v>13</v>
      </c>
      <c r="I5" s="89"/>
      <c r="J5" s="89"/>
      <c r="K5" s="90" t="s">
        <v>16</v>
      </c>
      <c r="L5" s="88" t="s">
        <v>15</v>
      </c>
      <c r="M5" s="88" t="s">
        <v>17</v>
      </c>
      <c r="N5" s="88" t="s">
        <v>3</v>
      </c>
      <c r="O5" s="58"/>
      <c r="P5" s="56"/>
    </row>
    <row r="6" spans="1:18" ht="96.75" customHeight="1" thickBot="1" x14ac:dyDescent="0.3">
      <c r="A6" s="81"/>
      <c r="B6" s="92"/>
      <c r="C6" s="64" t="s">
        <v>21</v>
      </c>
      <c r="D6" s="81"/>
      <c r="E6" s="81"/>
      <c r="F6" s="81"/>
      <c r="G6" s="81"/>
      <c r="H6" s="23" t="s">
        <v>30</v>
      </c>
      <c r="I6" s="24" t="s">
        <v>31</v>
      </c>
      <c r="J6" s="24" t="s">
        <v>32</v>
      </c>
      <c r="K6" s="90"/>
      <c r="L6" s="88"/>
      <c r="M6" s="88"/>
      <c r="N6" s="88"/>
      <c r="O6" s="59"/>
      <c r="P6" s="57"/>
    </row>
    <row r="7" spans="1:18" ht="40.5" hidden="1" customHeight="1" x14ac:dyDescent="0.25">
      <c r="A7" s="20"/>
      <c r="B7" s="67"/>
      <c r="C7" s="67"/>
      <c r="D7" s="31"/>
      <c r="E7" s="26"/>
      <c r="F7" s="27"/>
      <c r="G7" s="25"/>
      <c r="H7" s="22"/>
      <c r="I7" s="28"/>
      <c r="J7" s="29"/>
      <c r="K7" s="30"/>
      <c r="L7" s="32"/>
      <c r="M7" s="32"/>
      <c r="N7" s="32"/>
      <c r="O7" s="60"/>
      <c r="P7" s="39"/>
    </row>
    <row r="8" spans="1:18" ht="40.5" hidden="1" customHeight="1" x14ac:dyDescent="0.25">
      <c r="A8" s="20"/>
      <c r="B8" s="67"/>
      <c r="C8" s="67"/>
      <c r="D8" s="31"/>
      <c r="E8" s="26"/>
      <c r="F8" s="27"/>
      <c r="G8" s="25"/>
      <c r="H8" s="22"/>
      <c r="I8" s="28"/>
      <c r="J8" s="29"/>
      <c r="K8" s="30"/>
      <c r="L8" s="32"/>
      <c r="M8" s="32"/>
      <c r="N8" s="32"/>
      <c r="O8" s="61"/>
      <c r="P8" s="40"/>
    </row>
    <row r="9" spans="1:18" ht="40.5" hidden="1" customHeight="1" x14ac:dyDescent="0.25">
      <c r="A9" s="20"/>
      <c r="B9" s="67"/>
      <c r="C9" s="67"/>
      <c r="D9" s="31"/>
      <c r="E9" s="26"/>
      <c r="F9" s="27"/>
      <c r="G9" s="25"/>
      <c r="H9" s="22"/>
      <c r="I9" s="28"/>
      <c r="J9" s="29"/>
      <c r="K9" s="30"/>
      <c r="L9" s="32"/>
      <c r="M9" s="32"/>
      <c r="N9" s="32"/>
      <c r="O9" s="61"/>
      <c r="P9" s="40"/>
    </row>
    <row r="10" spans="1:18" ht="40.5" hidden="1" customHeight="1" x14ac:dyDescent="0.25">
      <c r="A10" s="20"/>
      <c r="B10" s="67"/>
      <c r="C10" s="67"/>
      <c r="D10" s="31"/>
      <c r="E10" s="26"/>
      <c r="F10" s="27"/>
      <c r="G10" s="25"/>
      <c r="H10" s="22"/>
      <c r="I10" s="28"/>
      <c r="J10" s="29"/>
      <c r="K10" s="30"/>
      <c r="L10" s="32"/>
      <c r="M10" s="32"/>
      <c r="N10" s="32"/>
      <c r="O10" s="61"/>
      <c r="P10" s="40"/>
    </row>
    <row r="11" spans="1:18" ht="40.5" hidden="1" customHeight="1" x14ac:dyDescent="0.25">
      <c r="A11" s="20"/>
      <c r="B11" s="67"/>
      <c r="C11" s="67"/>
      <c r="D11" s="31"/>
      <c r="E11" s="26"/>
      <c r="F11" s="27"/>
      <c r="G11" s="25"/>
      <c r="H11" s="22"/>
      <c r="I11" s="28"/>
      <c r="J11" s="29"/>
      <c r="K11" s="30"/>
      <c r="L11" s="32"/>
      <c r="M11" s="32"/>
      <c r="N11" s="32"/>
      <c r="O11" s="61"/>
      <c r="P11" s="40"/>
    </row>
    <row r="12" spans="1:18" ht="40.5" hidden="1" customHeight="1" x14ac:dyDescent="0.25">
      <c r="A12" s="20"/>
      <c r="B12" s="67"/>
      <c r="C12" s="67"/>
      <c r="D12" s="31"/>
      <c r="E12" s="26"/>
      <c r="F12" s="27"/>
      <c r="G12" s="25"/>
      <c r="H12" s="22"/>
      <c r="I12" s="28"/>
      <c r="J12" s="29"/>
      <c r="K12" s="30"/>
      <c r="L12" s="32"/>
      <c r="M12" s="32"/>
      <c r="N12" s="32"/>
      <c r="O12" s="61"/>
      <c r="P12" s="40"/>
    </row>
    <row r="13" spans="1:18" ht="49.5" hidden="1" customHeight="1" x14ac:dyDescent="0.25">
      <c r="A13" s="20"/>
      <c r="B13" s="68"/>
      <c r="C13" s="68"/>
      <c r="D13" s="43"/>
      <c r="E13" s="26"/>
      <c r="F13" s="44"/>
      <c r="G13" s="45"/>
      <c r="H13" s="22"/>
      <c r="I13" s="46"/>
      <c r="J13" s="47"/>
      <c r="K13" s="48"/>
      <c r="L13" s="49"/>
      <c r="M13" s="32"/>
      <c r="N13" s="32"/>
      <c r="O13" s="62"/>
      <c r="P13" s="42"/>
    </row>
    <row r="14" spans="1:18" hidden="1" x14ac:dyDescent="0.25">
      <c r="A14" s="20"/>
      <c r="B14" s="21"/>
      <c r="C14" s="21"/>
      <c r="D14" s="70"/>
      <c r="E14" s="26"/>
      <c r="F14" s="21"/>
      <c r="G14" s="21"/>
      <c r="H14" s="22"/>
      <c r="I14" s="28"/>
      <c r="J14" s="29"/>
      <c r="K14" s="30"/>
      <c r="L14" s="32"/>
      <c r="M14" s="32"/>
      <c r="N14" s="32"/>
      <c r="O14" s="62"/>
      <c r="P14" s="69"/>
    </row>
    <row r="15" spans="1:18" ht="51.75" customHeight="1" x14ac:dyDescent="0.25">
      <c r="A15" s="51">
        <v>1</v>
      </c>
      <c r="B15" s="51"/>
      <c r="C15" s="51"/>
      <c r="D15" s="93" t="s">
        <v>33</v>
      </c>
      <c r="E15" s="73">
        <v>80</v>
      </c>
      <c r="F15" s="52" t="s">
        <v>28</v>
      </c>
      <c r="G15" s="77">
        <v>3</v>
      </c>
      <c r="H15" s="74">
        <v>20393.2</v>
      </c>
      <c r="I15" s="75">
        <v>29990</v>
      </c>
      <c r="J15" s="76">
        <v>29990</v>
      </c>
      <c r="K15" s="30">
        <f>STDEV(H15:J15)/AVERAGE(H15:J15)</f>
        <v>0.20681203672464155</v>
      </c>
      <c r="L15" s="32">
        <f>AVERAGE(H15:J15)</f>
        <v>26791.066666666666</v>
      </c>
      <c r="M15" s="32">
        <f>MIN(H15:J15)</f>
        <v>20393.2</v>
      </c>
      <c r="N15" s="32">
        <f>M15*E15</f>
        <v>1631456</v>
      </c>
      <c r="O15" s="5"/>
      <c r="P15" s="5"/>
      <c r="Q15" s="79"/>
      <c r="R15" s="79"/>
    </row>
    <row r="16" spans="1:18" ht="51.75" customHeight="1" x14ac:dyDescent="0.25">
      <c r="A16" s="51">
        <v>1</v>
      </c>
      <c r="B16" s="51"/>
      <c r="C16" s="51"/>
      <c r="D16" s="93" t="s">
        <v>33</v>
      </c>
      <c r="E16" s="73">
        <v>6</v>
      </c>
      <c r="F16" s="52" t="s">
        <v>28</v>
      </c>
      <c r="G16" s="77">
        <v>3</v>
      </c>
      <c r="H16" s="74">
        <v>27193.17</v>
      </c>
      <c r="I16" s="75">
        <v>39990</v>
      </c>
      <c r="J16" s="76">
        <v>39990</v>
      </c>
      <c r="K16" s="30">
        <f>STDEV(H16:J16)/AVERAGE(H16:J16)</f>
        <v>0.20681257945268977</v>
      </c>
      <c r="L16" s="32">
        <f>AVERAGE(H16:J16)</f>
        <v>35724.39</v>
      </c>
      <c r="M16" s="32">
        <f>MIN(H16:J16)</f>
        <v>27193.17</v>
      </c>
      <c r="N16" s="32">
        <f>M16*E16</f>
        <v>163159.01999999999</v>
      </c>
      <c r="O16" s="5"/>
      <c r="P16" s="5"/>
      <c r="Q16" s="79"/>
      <c r="R16" s="79"/>
    </row>
    <row r="17" spans="1:20" ht="51.75" customHeight="1" x14ac:dyDescent="0.25">
      <c r="A17" s="51"/>
      <c r="B17" s="51"/>
      <c r="C17" s="51"/>
      <c r="D17" s="93" t="s">
        <v>33</v>
      </c>
      <c r="E17" s="73">
        <v>5</v>
      </c>
      <c r="F17" s="52" t="s">
        <v>28</v>
      </c>
      <c r="G17" s="77">
        <v>3</v>
      </c>
      <c r="H17" s="74">
        <v>98606</v>
      </c>
      <c r="I17" s="75">
        <v>183100</v>
      </c>
      <c r="J17" s="76">
        <v>183100</v>
      </c>
      <c r="K17" s="30">
        <f t="shared" ref="K17:K18" si="0">STDEV(H17:J17)/AVERAGE(H17:J17)</f>
        <v>0.31485802880067121</v>
      </c>
      <c r="L17" s="32">
        <f t="shared" ref="L17:L18" si="1">AVERAGE(H17:J17)</f>
        <v>154935.33333333334</v>
      </c>
      <c r="M17" s="32">
        <f t="shared" ref="M17:M18" si="2">MIN(H17:J17)</f>
        <v>98606</v>
      </c>
      <c r="N17" s="32">
        <f t="shared" ref="N17:N18" si="3">M17*E17</f>
        <v>493030</v>
      </c>
      <c r="O17" s="5"/>
      <c r="P17" s="5"/>
      <c r="Q17" s="79"/>
      <c r="R17" s="79"/>
    </row>
    <row r="18" spans="1:20" ht="51.75" customHeight="1" x14ac:dyDescent="0.25">
      <c r="A18" s="51"/>
      <c r="B18" s="51"/>
      <c r="C18" s="51"/>
      <c r="D18" s="93" t="s">
        <v>33</v>
      </c>
      <c r="E18" s="73">
        <v>5</v>
      </c>
      <c r="F18" s="52" t="s">
        <v>28</v>
      </c>
      <c r="G18" s="77">
        <v>3</v>
      </c>
      <c r="H18" s="74">
        <v>90293</v>
      </c>
      <c r="I18" s="75">
        <v>112221.3</v>
      </c>
      <c r="J18" s="76">
        <v>112221.3</v>
      </c>
      <c r="K18" s="30">
        <f t="shared" si="0"/>
        <v>0.12067567101914313</v>
      </c>
      <c r="L18" s="32">
        <f t="shared" si="1"/>
        <v>104911.86666666665</v>
      </c>
      <c r="M18" s="32">
        <f t="shared" si="2"/>
        <v>90293</v>
      </c>
      <c r="N18" s="32">
        <f t="shared" si="3"/>
        <v>451465</v>
      </c>
      <c r="O18" s="5"/>
      <c r="P18" s="5"/>
      <c r="Q18" s="79"/>
      <c r="R18" s="79"/>
    </row>
    <row r="19" spans="1:20" s="5" customFormat="1" x14ac:dyDescent="0.25">
      <c r="A19" s="50"/>
      <c r="B19" s="50"/>
      <c r="C19" s="50"/>
      <c r="D19" s="71" t="s">
        <v>24</v>
      </c>
      <c r="E19" s="51"/>
      <c r="F19" s="52"/>
      <c r="G19" s="51"/>
      <c r="H19" s="53"/>
      <c r="I19" s="53"/>
      <c r="J19" s="53"/>
      <c r="K19" s="54"/>
      <c r="L19" s="55"/>
      <c r="M19" s="55"/>
      <c r="N19" s="55">
        <f>SUM(N15:N18)</f>
        <v>2739110.02</v>
      </c>
      <c r="O19" s="4">
        <f>SUM(P7:P13)</f>
        <v>0</v>
      </c>
      <c r="Q19" s="80"/>
    </row>
    <row r="20" spans="1:20" s="5" customFormat="1" x14ac:dyDescent="0.25">
      <c r="A20" s="87" t="s">
        <v>20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20" s="5" customFormat="1" ht="53.25" customHeight="1" x14ac:dyDescent="0.25">
      <c r="A21" s="87" t="s">
        <v>23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38"/>
      <c r="R21" s="33"/>
      <c r="S21" s="33"/>
      <c r="T21" s="33"/>
    </row>
    <row r="22" spans="1:20" ht="51" customHeight="1" x14ac:dyDescent="0.25">
      <c r="A22" s="87" t="s">
        <v>25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78">
        <f>N19</f>
        <v>2739110.02</v>
      </c>
      <c r="O22" s="72"/>
      <c r="P22" s="10"/>
    </row>
    <row r="23" spans="1:20" x14ac:dyDescent="0.25">
      <c r="F23" s="7"/>
      <c r="G23" s="7"/>
      <c r="H23" s="7"/>
      <c r="I23" s="7"/>
      <c r="J23" s="7"/>
      <c r="K23" s="7"/>
      <c r="L23" s="7"/>
      <c r="M23" s="7"/>
      <c r="N23" s="7"/>
      <c r="O23" s="7"/>
      <c r="P23" s="19"/>
    </row>
    <row r="24" spans="1:20" x14ac:dyDescent="0.25">
      <c r="F24" s="3" t="s">
        <v>4</v>
      </c>
      <c r="G24" s="1" t="s">
        <v>5</v>
      </c>
      <c r="H24" s="1" t="s">
        <v>6</v>
      </c>
    </row>
    <row r="25" spans="1:20" x14ac:dyDescent="0.25">
      <c r="G25" s="1" t="s">
        <v>7</v>
      </c>
      <c r="H25" s="1" t="s">
        <v>8</v>
      </c>
      <c r="J25" s="2"/>
    </row>
    <row r="26" spans="1:20" x14ac:dyDescent="0.25">
      <c r="G26" s="1" t="s">
        <v>9</v>
      </c>
      <c r="H26" s="1" t="s">
        <v>10</v>
      </c>
    </row>
    <row r="28" spans="1:20" s="17" customFormat="1" ht="18.75" x14ac:dyDescent="0.3">
      <c r="A28" s="86"/>
      <c r="B28" s="86"/>
      <c r="C28" s="86"/>
      <c r="D28" s="86"/>
      <c r="E28" s="18"/>
      <c r="F28" s="18"/>
      <c r="G28" s="11"/>
      <c r="H28" s="12"/>
      <c r="I28" s="12"/>
      <c r="J28" s="13"/>
      <c r="K28" s="13"/>
      <c r="L28" s="14"/>
      <c r="M28" s="13"/>
      <c r="N28" s="13"/>
      <c r="O28" s="13"/>
      <c r="P28" s="13"/>
      <c r="Q28" s="16"/>
    </row>
    <row r="29" spans="1:20" x14ac:dyDescent="0.25">
      <c r="F29" s="9"/>
      <c r="G29" s="8"/>
      <c r="H29" s="8"/>
    </row>
    <row r="30" spans="1:20" ht="18.75" x14ac:dyDescent="0.3">
      <c r="A30" s="65" t="s">
        <v>18</v>
      </c>
      <c r="B30" s="65"/>
      <c r="C30" s="65"/>
      <c r="D30" s="65"/>
      <c r="E30" s="41"/>
      <c r="F30" s="66" t="s">
        <v>27</v>
      </c>
      <c r="G30" s="66"/>
      <c r="H30" s="66"/>
      <c r="I30" s="66"/>
      <c r="L30" s="15" t="s">
        <v>26</v>
      </c>
    </row>
  </sheetData>
  <mergeCells count="17">
    <mergeCell ref="A28:D28"/>
    <mergeCell ref="A21:P21"/>
    <mergeCell ref="M5:M6"/>
    <mergeCell ref="N5:N6"/>
    <mergeCell ref="A20:P20"/>
    <mergeCell ref="H5:J5"/>
    <mergeCell ref="K5:K6"/>
    <mergeCell ref="L5:L6"/>
    <mergeCell ref="B5:B6"/>
    <mergeCell ref="A22:M22"/>
    <mergeCell ref="A5:A6"/>
    <mergeCell ref="D5:D6"/>
    <mergeCell ref="E5:E6"/>
    <mergeCell ref="F5:F6"/>
    <mergeCell ref="G5:G6"/>
    <mergeCell ref="A2:N2"/>
    <mergeCell ref="A1:N1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Салфеткой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Солнечный лучик</dc:creator>
  <cp:lastModifiedBy>admin</cp:lastModifiedBy>
  <cp:lastPrinted>2024-01-25T10:03:57Z</cp:lastPrinted>
  <dcterms:created xsi:type="dcterms:W3CDTF">2014-05-19T04:48:05Z</dcterms:created>
  <dcterms:modified xsi:type="dcterms:W3CDTF">2025-08-18T07:24:37Z</dcterms:modified>
</cp:coreProperties>
</file>