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НМЦД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1" i="1" l="1"/>
  <c r="K31" i="1"/>
  <c r="J31" i="1"/>
  <c r="I31" i="1"/>
  <c r="M30" i="1"/>
  <c r="K30" i="1"/>
  <c r="J30" i="1"/>
  <c r="I30" i="1"/>
  <c r="M29" i="1"/>
  <c r="K29" i="1"/>
  <c r="J29" i="1"/>
  <c r="I29" i="1"/>
  <c r="M28" i="1"/>
  <c r="K28" i="1"/>
  <c r="J28" i="1"/>
  <c r="I28" i="1"/>
  <c r="M27" i="1"/>
  <c r="K27" i="1"/>
  <c r="J27" i="1"/>
  <c r="I27" i="1"/>
  <c r="M26" i="1"/>
  <c r="K26" i="1"/>
  <c r="J26" i="1"/>
  <c r="I26" i="1"/>
  <c r="M25" i="1"/>
  <c r="K25" i="1"/>
  <c r="J25" i="1"/>
  <c r="I25" i="1"/>
  <c r="M24" i="1"/>
  <c r="J24" i="1"/>
  <c r="I24" i="1"/>
  <c r="M23" i="1"/>
  <c r="K23" i="1"/>
  <c r="J23" i="1"/>
  <c r="I23" i="1"/>
  <c r="M22" i="1"/>
  <c r="K22" i="1"/>
  <c r="J22" i="1"/>
  <c r="I22" i="1"/>
  <c r="M21" i="1"/>
  <c r="K21" i="1"/>
  <c r="J21" i="1"/>
  <c r="I21" i="1"/>
  <c r="M8" i="1" l="1"/>
  <c r="M9" i="1"/>
  <c r="M10" i="1"/>
  <c r="M11" i="1"/>
  <c r="M12" i="1"/>
  <c r="M13" i="1"/>
  <c r="M14" i="1"/>
  <c r="M15" i="1"/>
  <c r="M16" i="1"/>
  <c r="M17" i="1"/>
  <c r="M18" i="1"/>
  <c r="M19" i="1"/>
  <c r="M20" i="1"/>
  <c r="K20" i="1" l="1"/>
  <c r="J20" i="1"/>
  <c r="I20" i="1"/>
  <c r="K19" i="1"/>
  <c r="J19" i="1"/>
  <c r="I19" i="1"/>
  <c r="K18" i="1"/>
  <c r="J18" i="1"/>
  <c r="I18" i="1"/>
  <c r="K17" i="1"/>
  <c r="J17" i="1"/>
  <c r="I17" i="1"/>
  <c r="K16" i="1"/>
  <c r="J16" i="1"/>
  <c r="I16" i="1"/>
  <c r="K15" i="1"/>
  <c r="J15" i="1"/>
  <c r="I15" i="1"/>
  <c r="K14" i="1" l="1"/>
  <c r="J14" i="1"/>
  <c r="I14" i="1"/>
  <c r="K13" i="1"/>
  <c r="J13" i="1"/>
  <c r="I13" i="1"/>
  <c r="K12" i="1"/>
  <c r="J12" i="1"/>
  <c r="I12" i="1"/>
  <c r="K11" i="1"/>
  <c r="J11" i="1"/>
  <c r="I11" i="1"/>
  <c r="J10" i="1"/>
  <c r="I10" i="1"/>
  <c r="I8" i="1"/>
  <c r="J8" i="1"/>
  <c r="K8" i="1"/>
  <c r="M7" i="1" l="1"/>
  <c r="M32" i="1" s="1"/>
  <c r="K7" i="1"/>
  <c r="J7" i="1"/>
  <c r="I7" i="1"/>
  <c r="I9" i="1"/>
  <c r="J9" i="1"/>
  <c r="K9" i="1"/>
</calcChain>
</file>

<file path=xl/sharedStrings.xml><?xml version="1.0" encoding="utf-8"?>
<sst xmlns="http://schemas.openxmlformats.org/spreadsheetml/2006/main" count="95" uniqueCount="47">
  <si>
    <t>Основные характеристики объекта закупки</t>
  </si>
  <si>
    <t>Ед. изм.</t>
  </si>
  <si>
    <r>
      <t xml:space="preserve">Цены поставщиков (исполнителей, подрядчиков) </t>
    </r>
    <r>
      <rPr>
        <b/>
        <sz val="10"/>
        <rFont val="Liberation Serif"/>
        <family val="1"/>
        <charset val="204"/>
      </rPr>
      <t>за единицу товара (работы, услуги)</t>
    </r>
    <r>
      <rPr>
        <sz val="10"/>
        <rFont val="Liberation Serif"/>
        <family val="1"/>
        <charset val="204"/>
      </rPr>
      <t>, рублей</t>
    </r>
  </si>
  <si>
    <t>Однородность совокупности значений цен, используемых в расчете НМЦД</t>
  </si>
  <si>
    <t xml:space="preserve">Коэффициент вариации цен V (%) </t>
  </si>
  <si>
    <t>Средняя арифметическая цена за единицу товара, руб.  &lt;ц&gt;</t>
  </si>
  <si>
    <t>Расчет НМЦД по формуле  v - количество (объем) закупаемого товара (работы, услуги);
n - количество значений, используемых в расчете;
i - номер источника ценовой информации;
     - цена единицы</t>
  </si>
  <si>
    <t xml:space="preserve">Цена за ед.изм.  (руб.)*  </t>
  </si>
  <si>
    <t>Итого (руб.)</t>
  </si>
  <si>
    <t>ИТОГО</t>
  </si>
  <si>
    <t>№</t>
  </si>
  <si>
    <t>Кол-во</t>
  </si>
  <si>
    <t xml:space="preserve">  «Обоснование начальной (максимальной) цены договора, начальных цен единиц товара, работы, услуги» </t>
  </si>
  <si>
    <t>согласно ТЗ</t>
  </si>
  <si>
    <t>НМЦД</t>
  </si>
  <si>
    <t>Начальная (максимальная) цена договора определяется методом сопоставимых рыночных цен (анализа рынка) по формуле в соответствии с пунктом 14 Приложения № 2 к Типовому положению о закупках товаров, работ, услуг отдельными видами юридических лиц, утвержденного приказом Департамента, и соответствующим пунктом Положения о закупке товаров, работ, услуг Заказчика.
В целях определения однородности совокупности значений выявленных цен, используемых в расчете начальной (максимальной) цены договора, заказчиком определяется коэффициент вариации .</t>
  </si>
  <si>
    <t>Коэффициент вариации не превышает 33%, что свидетельствует об однородности совокупности значений.</t>
  </si>
  <si>
    <t>Наименование</t>
  </si>
  <si>
    <t>шт.</t>
  </si>
  <si>
    <t>Источник 1 КП</t>
  </si>
  <si>
    <t>Источник 2 КП</t>
  </si>
  <si>
    <t>Источник 3 КП</t>
  </si>
  <si>
    <t>Фильтр воздушный Камаз</t>
  </si>
  <si>
    <t>Фильтр топливный Камаз (грубой очистки)</t>
  </si>
  <si>
    <t xml:space="preserve">Фильтр топливный Камаз </t>
  </si>
  <si>
    <t>Фильтр воздушный ПАЗ</t>
  </si>
  <si>
    <t>Фильтр топливный ПАЗ</t>
  </si>
  <si>
    <t>Фильтр воздушный Лада Ларгус</t>
  </si>
  <si>
    <t>Моторное масло 10W-40</t>
  </si>
  <si>
    <t>Моторное масло 5W-40</t>
  </si>
  <si>
    <t>Фильтр вентиляции салона Лада Ларгус</t>
  </si>
  <si>
    <t>Фильтр воздушный Лада Гранта</t>
  </si>
  <si>
    <t>Фильтр вентиляции салона Лада Гранта</t>
  </si>
  <si>
    <t>Фильтр масляный Камаз</t>
  </si>
  <si>
    <t>Фильтр масляный ПАЗ</t>
  </si>
  <si>
    <t>Фильтр масляный Лада Ларгус</t>
  </si>
  <si>
    <t>Фильтр масляный Лада Гранта</t>
  </si>
  <si>
    <t>Фильтр масляный Митсуби  L-200</t>
  </si>
  <si>
    <t>Фильтр воздушный Митсуби  L-200</t>
  </si>
  <si>
    <t>Фильтр салона Митсуби  L-200</t>
  </si>
  <si>
    <t>Фильтр салона Мерседес Вито</t>
  </si>
  <si>
    <t>Фильтр воздушный Мерседес Вито</t>
  </si>
  <si>
    <t xml:space="preserve">Жидкость незамерзающая </t>
  </si>
  <si>
    <t xml:space="preserve">Антифриз  </t>
  </si>
  <si>
    <t>Жидкость тормозная</t>
  </si>
  <si>
    <t>кан</t>
  </si>
  <si>
    <t>бут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</si>
</sst>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0"/>
      <name val="Liberation Serif"/>
      <family val="1"/>
      <charset val="204"/>
    </font>
    <font>
      <sz val="10"/>
      <color indexed="8"/>
      <name val="Liberation Serif"/>
      <family val="1"/>
      <charset val="204"/>
    </font>
    <font>
      <sz val="10"/>
      <color theme="1"/>
      <name val="Liberation Serif"/>
      <family val="1"/>
      <charset val="204"/>
    </font>
    <font>
      <i/>
      <sz val="10"/>
      <color theme="1"/>
      <name val="Liberation Serif"/>
      <family val="1"/>
      <charset val="204"/>
    </font>
    <font>
      <sz val="10"/>
      <color rgb="FF000000"/>
      <name val="Times New Roman"/>
      <family val="2"/>
      <charset val="204"/>
    </font>
    <font>
      <sz val="8"/>
      <color theme="1"/>
      <name val="Times New Roman"/>
      <family val="2"/>
      <charset val="204"/>
    </font>
    <font>
      <b/>
      <sz val="10"/>
      <color theme="1"/>
      <name val="Liberation Serif"/>
      <family val="1"/>
      <charset val="204"/>
    </font>
    <font>
      <b/>
      <sz val="9"/>
      <name val="Liberation Serif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0" fillId="0" borderId="0"/>
  </cellStyleXfs>
  <cellXfs count="54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2" xfId="0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top" wrapText="1"/>
    </xf>
    <xf numFmtId="0" fontId="7" fillId="0" borderId="0" xfId="0" applyFont="1"/>
    <xf numFmtId="0" fontId="7" fillId="0" borderId="0" xfId="2" applyFont="1"/>
    <xf numFmtId="4" fontId="11" fillId="0" borderId="0" xfId="0" applyNumberFormat="1" applyFont="1" applyAlignment="1">
      <alignment horizontal="center" vertical="top"/>
    </xf>
    <xf numFmtId="4" fontId="7" fillId="0" borderId="6" xfId="0" applyNumberFormat="1" applyFont="1" applyBorder="1" applyAlignment="1">
      <alignment horizontal="center" vertical="top" wrapText="1"/>
    </xf>
    <xf numFmtId="43" fontId="8" fillId="0" borderId="2" xfId="1" applyFont="1" applyBorder="1" applyAlignment="1">
      <alignment horizontal="center" vertical="top" wrapText="1"/>
    </xf>
    <xf numFmtId="43" fontId="2" fillId="0" borderId="0" xfId="1" applyFont="1" applyAlignment="1">
      <alignment vertical="center"/>
    </xf>
    <xf numFmtId="43" fontId="0" fillId="0" borderId="0" xfId="1" applyFont="1" applyAlignment="1">
      <alignment vertical="center"/>
    </xf>
    <xf numFmtId="0" fontId="13" fillId="0" borderId="0" xfId="0" applyFont="1"/>
    <xf numFmtId="43" fontId="14" fillId="0" borderId="2" xfId="1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5" fillId="2" borderId="2" xfId="0" applyFont="1" applyFill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 wrapText="1"/>
    </xf>
    <xf numFmtId="4" fontId="18" fillId="0" borderId="2" xfId="0" applyNumberFormat="1" applyFont="1" applyBorder="1" applyAlignment="1">
      <alignment horizontal="center" vertical="center"/>
    </xf>
    <xf numFmtId="10" fontId="18" fillId="0" borderId="2" xfId="0" applyNumberFormat="1" applyFont="1" applyBorder="1" applyAlignment="1">
      <alignment horizontal="center" vertical="center" wrapText="1"/>
    </xf>
    <xf numFmtId="4" fontId="18" fillId="3" borderId="2" xfId="0" applyNumberFormat="1" applyFont="1" applyFill="1" applyBorder="1" applyAlignment="1">
      <alignment horizontal="center" vertical="center" wrapText="1"/>
    </xf>
    <xf numFmtId="4" fontId="18" fillId="2" borderId="2" xfId="0" applyNumberFormat="1" applyFont="1" applyFill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center" vertical="center" wrapText="1"/>
    </xf>
    <xf numFmtId="43" fontId="18" fillId="0" borderId="2" xfId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0" fontId="17" fillId="0" borderId="3" xfId="0" applyFont="1" applyBorder="1" applyAlignment="1">
      <alignment horizontal="center" vertical="center" wrapText="1"/>
    </xf>
    <xf numFmtId="4" fontId="18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13" fillId="0" borderId="3" xfId="0" applyFont="1" applyBorder="1" applyAlignment="1">
      <alignment horizontal="right"/>
    </xf>
    <xf numFmtId="0" fontId="13" fillId="0" borderId="4" xfId="0" applyFont="1" applyBorder="1" applyAlignment="1">
      <alignment horizontal="right"/>
    </xf>
    <xf numFmtId="0" fontId="13" fillId="0" borderId="8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9" fillId="0" borderId="7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4" fontId="6" fillId="0" borderId="2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50"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</xdr:colOff>
      <xdr:row>4</xdr:row>
      <xdr:rowOff>771525</xdr:rowOff>
    </xdr:from>
    <xdr:to>
      <xdr:col>8</xdr:col>
      <xdr:colOff>771525</xdr:colOff>
      <xdr:row>4</xdr:row>
      <xdr:rowOff>1095375</xdr:rowOff>
    </xdr:to>
    <xdr:pic>
      <xdr:nvPicPr>
        <xdr:cNvPr id="16" name="Picture 1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15150" y="1943100"/>
          <a:ext cx="714375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247650</xdr:colOff>
      <xdr:row>3</xdr:row>
      <xdr:rowOff>495300</xdr:rowOff>
    </xdr:from>
    <xdr:to>
      <xdr:col>11</xdr:col>
      <xdr:colOff>0</xdr:colOff>
      <xdr:row>3</xdr:row>
      <xdr:rowOff>495300</xdr:rowOff>
    </xdr:to>
    <xdr:pic>
      <xdr:nvPicPr>
        <xdr:cNvPr id="17" name="Picture 5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667750" y="1171575"/>
          <a:ext cx="1068916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438150</xdr:colOff>
      <xdr:row>3</xdr:row>
      <xdr:rowOff>495300</xdr:rowOff>
    </xdr:from>
    <xdr:to>
      <xdr:col>10</xdr:col>
      <xdr:colOff>590550</xdr:colOff>
      <xdr:row>3</xdr:row>
      <xdr:rowOff>495300</xdr:rowOff>
    </xdr:to>
    <xdr:pic>
      <xdr:nvPicPr>
        <xdr:cNvPr id="18" name="Picture 6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8858250" y="1171575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10</xdr:col>
      <xdr:colOff>104775</xdr:colOff>
      <xdr:row>4</xdr:row>
      <xdr:rowOff>1828800</xdr:rowOff>
    </xdr:from>
    <xdr:ext cx="1266825" cy="45720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 txBox="1"/>
      </xdr:nvSpPr>
      <xdr:spPr>
        <a:xfrm>
          <a:off x="8524875" y="3000375"/>
          <a:ext cx="1266825" cy="4572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/>
        </a:p>
      </xdr:txBody>
    </xdr:sp>
    <xdr:clientData/>
  </xdr:oneCellAnchor>
  <xdr:twoCellAnchor>
    <xdr:from>
      <xdr:col>9</xdr:col>
      <xdr:colOff>742950</xdr:colOff>
      <xdr:row>4</xdr:row>
      <xdr:rowOff>2415117</xdr:rowOff>
    </xdr:from>
    <xdr:to>
      <xdr:col>10</xdr:col>
      <xdr:colOff>1066800</xdr:colOff>
      <xdr:row>4</xdr:row>
      <xdr:rowOff>2872317</xdr:rowOff>
    </xdr:to>
    <xdr:pic>
      <xdr:nvPicPr>
        <xdr:cNvPr id="20" name="Picture 5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496300" y="3491442"/>
          <a:ext cx="10858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10</xdr:col>
      <xdr:colOff>247650</xdr:colOff>
      <xdr:row>4</xdr:row>
      <xdr:rowOff>2009775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 txBox="1"/>
      </xdr:nvSpPr>
      <xdr:spPr>
        <a:xfrm>
          <a:off x="8667750" y="3181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ru-RU"/>
        </a:p>
      </xdr:txBody>
    </xdr:sp>
    <xdr:clientData/>
  </xdr:oneCellAnchor>
  <xdr:twoCellAnchor>
    <xdr:from>
      <xdr:col>10</xdr:col>
      <xdr:colOff>47625</xdr:colOff>
      <xdr:row>4</xdr:row>
      <xdr:rowOff>2224616</xdr:rowOff>
    </xdr:from>
    <xdr:to>
      <xdr:col>10</xdr:col>
      <xdr:colOff>200025</xdr:colOff>
      <xdr:row>4</xdr:row>
      <xdr:rowOff>2462741</xdr:rowOff>
    </xdr:to>
    <xdr:pic>
      <xdr:nvPicPr>
        <xdr:cNvPr id="22" name="Picture 6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410700" y="3300941"/>
          <a:ext cx="1524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8"/>
  <sheetViews>
    <sheetView tabSelected="1" topLeftCell="A13" zoomScale="90" zoomScaleNormal="90" workbookViewId="0">
      <selection activeCell="E31" sqref="E7:E31"/>
    </sheetView>
  </sheetViews>
  <sheetFormatPr defaultRowHeight="15"/>
  <cols>
    <col min="2" max="2" width="46.42578125" customWidth="1"/>
    <col min="3" max="3" width="17.85546875" customWidth="1"/>
    <col min="6" max="6" width="16.5703125" style="11" customWidth="1"/>
    <col min="7" max="7" width="17.85546875" customWidth="1"/>
    <col min="8" max="8" width="16.85546875" customWidth="1"/>
    <col min="9" max="9" width="13.42578125" customWidth="1"/>
    <col min="10" max="10" width="11.42578125" customWidth="1"/>
    <col min="11" max="11" width="16.140625" customWidth="1"/>
    <col min="12" max="12" width="11.42578125" customWidth="1"/>
    <col min="13" max="13" width="17.140625" customWidth="1"/>
    <col min="14" max="14" width="10" customWidth="1"/>
    <col min="15" max="15" width="11.5703125" customWidth="1"/>
  </cols>
  <sheetData>
    <row r="1" spans="1:17">
      <c r="A1" s="1"/>
      <c r="B1" s="1"/>
      <c r="C1" s="1"/>
      <c r="D1" s="1"/>
      <c r="E1" s="1"/>
      <c r="F1" s="10"/>
      <c r="G1" s="1"/>
      <c r="H1" s="1"/>
      <c r="I1" s="1"/>
      <c r="J1" s="1"/>
      <c r="K1" s="45"/>
      <c r="L1" s="45"/>
      <c r="M1" s="45"/>
      <c r="N1" s="1"/>
      <c r="O1" s="1"/>
      <c r="P1" s="1"/>
      <c r="Q1" s="1"/>
    </row>
    <row r="2" spans="1:17" ht="15.75">
      <c r="A2" s="1"/>
      <c r="B2" s="2"/>
      <c r="C2" s="46" t="s">
        <v>12</v>
      </c>
      <c r="D2" s="46"/>
      <c r="E2" s="46"/>
      <c r="F2" s="46"/>
      <c r="G2" s="46"/>
      <c r="H2" s="46"/>
      <c r="I2" s="46"/>
      <c r="J2" s="46"/>
      <c r="K2" s="46"/>
      <c r="L2" s="46"/>
      <c r="M2" s="46"/>
      <c r="N2" s="1"/>
      <c r="O2" s="1"/>
      <c r="P2" s="1"/>
      <c r="Q2" s="1"/>
    </row>
    <row r="3" spans="1:17">
      <c r="A3" s="1"/>
      <c r="B3" s="1"/>
      <c r="C3" s="1"/>
      <c r="D3" s="1"/>
      <c r="E3" s="1"/>
      <c r="F3" s="10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ht="39" customHeight="1">
      <c r="A4" s="42" t="s">
        <v>10</v>
      </c>
      <c r="B4" s="51" t="s">
        <v>17</v>
      </c>
      <c r="C4" s="51" t="s">
        <v>0</v>
      </c>
      <c r="D4" s="52" t="s">
        <v>1</v>
      </c>
      <c r="E4" s="51" t="s">
        <v>11</v>
      </c>
      <c r="F4" s="43" t="s">
        <v>2</v>
      </c>
      <c r="G4" s="44"/>
      <c r="H4" s="44"/>
      <c r="I4" s="47" t="s">
        <v>3</v>
      </c>
      <c r="J4" s="48"/>
      <c r="K4" s="49" t="s">
        <v>14</v>
      </c>
      <c r="L4" s="50"/>
      <c r="M4" s="50"/>
      <c r="N4" s="1"/>
      <c r="O4" s="1"/>
      <c r="P4" s="1"/>
      <c r="Q4" s="1"/>
    </row>
    <row r="5" spans="1:17" ht="225.75" customHeight="1">
      <c r="A5" s="42"/>
      <c r="B5" s="51"/>
      <c r="C5" s="51"/>
      <c r="D5" s="53"/>
      <c r="E5" s="51"/>
      <c r="F5" s="9" t="s">
        <v>19</v>
      </c>
      <c r="G5" s="9" t="s">
        <v>20</v>
      </c>
      <c r="H5" s="9" t="s">
        <v>21</v>
      </c>
      <c r="I5" s="3" t="s">
        <v>4</v>
      </c>
      <c r="J5" s="3" t="s">
        <v>5</v>
      </c>
      <c r="K5" s="4" t="s">
        <v>6</v>
      </c>
      <c r="L5" s="8" t="s">
        <v>7</v>
      </c>
      <c r="M5" s="8" t="s">
        <v>8</v>
      </c>
      <c r="N5" s="5"/>
      <c r="O5" s="5"/>
      <c r="P5" s="5"/>
      <c r="Q5" s="5"/>
    </row>
    <row r="6" spans="1:17">
      <c r="A6" s="14"/>
      <c r="B6" s="30">
        <v>1</v>
      </c>
      <c r="C6" s="15">
        <v>2</v>
      </c>
      <c r="D6" s="15">
        <v>3</v>
      </c>
      <c r="E6" s="34">
        <v>4</v>
      </c>
      <c r="F6" s="16">
        <v>5</v>
      </c>
      <c r="G6" s="16">
        <v>6</v>
      </c>
      <c r="H6" s="14">
        <v>7</v>
      </c>
      <c r="I6" s="14">
        <v>8</v>
      </c>
      <c r="J6" s="15">
        <v>9</v>
      </c>
      <c r="K6" s="15">
        <v>10</v>
      </c>
      <c r="L6" s="14">
        <v>14</v>
      </c>
      <c r="M6" s="14">
        <v>15</v>
      </c>
      <c r="N6" s="1"/>
      <c r="O6" s="1"/>
      <c r="P6" s="1"/>
      <c r="Q6" s="1"/>
    </row>
    <row r="7" spans="1:17" ht="15.75">
      <c r="A7" s="28">
        <v>1</v>
      </c>
      <c r="B7" s="31" t="s">
        <v>28</v>
      </c>
      <c r="C7" s="29" t="s">
        <v>13</v>
      </c>
      <c r="D7" s="32" t="s">
        <v>45</v>
      </c>
      <c r="E7" s="35">
        <v>5</v>
      </c>
      <c r="F7" s="33">
        <v>6300</v>
      </c>
      <c r="G7" s="19">
        <v>6370</v>
      </c>
      <c r="H7" s="20">
        <v>6350</v>
      </c>
      <c r="I7" s="21">
        <f t="shared" ref="I7" si="0">STDEVA(F7:H7)/(SUM(F7:H7)/COUNTIF(F7:H7,"&gt;0"))</f>
        <v>5.6869893934763235E-3</v>
      </c>
      <c r="J7" s="22">
        <f t="shared" ref="J7" si="1">ROUND(AVERAGE(F7:H7),2)</f>
        <v>6340</v>
      </c>
      <c r="K7" s="23">
        <f t="shared" ref="K7" si="2">((E7/3)*(SUM(F7:H7)))</f>
        <v>31700</v>
      </c>
      <c r="L7" s="24">
        <v>6340</v>
      </c>
      <c r="M7" s="25">
        <f t="shared" ref="M7:M20" si="3">E7*L7</f>
        <v>31700</v>
      </c>
      <c r="N7" s="1"/>
      <c r="O7" s="1"/>
      <c r="P7" s="1"/>
      <c r="Q7" s="1"/>
    </row>
    <row r="8" spans="1:17" ht="15.75">
      <c r="A8" s="28">
        <v>2</v>
      </c>
      <c r="B8" s="31" t="s">
        <v>29</v>
      </c>
      <c r="C8" s="29" t="s">
        <v>13</v>
      </c>
      <c r="D8" s="32" t="s">
        <v>45</v>
      </c>
      <c r="E8" s="35">
        <v>20</v>
      </c>
      <c r="F8" s="33">
        <v>2905</v>
      </c>
      <c r="G8" s="19">
        <v>2925</v>
      </c>
      <c r="H8" s="20">
        <v>2912.5</v>
      </c>
      <c r="I8" s="21">
        <f t="shared" ref="I8" si="4">STDEVA(F8:H8)/(SUM(F8:H8)/COUNTIF(F8:H8,"&gt;0"))</f>
        <v>3.4670733923311816E-3</v>
      </c>
      <c r="J8" s="22">
        <f t="shared" ref="J8" si="5">ROUND(AVERAGE(F8:H8),2)</f>
        <v>2914.17</v>
      </c>
      <c r="K8" s="23">
        <f t="shared" ref="K8" si="6">((E8/3)*(SUM(F8:H8)))</f>
        <v>58283.333333333336</v>
      </c>
      <c r="L8" s="24">
        <v>2914.17</v>
      </c>
      <c r="M8" s="25">
        <f t="shared" si="3"/>
        <v>58283.4</v>
      </c>
      <c r="N8" s="1"/>
      <c r="O8" s="1"/>
      <c r="P8" s="1"/>
      <c r="Q8" s="1"/>
    </row>
    <row r="9" spans="1:17" ht="15.75">
      <c r="A9" s="28">
        <v>3</v>
      </c>
      <c r="B9" s="31" t="s">
        <v>33</v>
      </c>
      <c r="C9" s="29" t="s">
        <v>13</v>
      </c>
      <c r="D9" s="32" t="s">
        <v>18</v>
      </c>
      <c r="E9" s="35">
        <v>1</v>
      </c>
      <c r="F9" s="33">
        <v>870</v>
      </c>
      <c r="G9" s="19">
        <v>890</v>
      </c>
      <c r="H9" s="20">
        <v>880</v>
      </c>
      <c r="I9" s="21">
        <f t="shared" ref="I9:I11" si="7">STDEVA(F9:H9)/(SUM(F9:H9)/COUNTIF(F9:H9,"&gt;0"))</f>
        <v>1.1363636363636364E-2</v>
      </c>
      <c r="J9" s="22">
        <f t="shared" ref="J9:J11" si="8">ROUND(AVERAGE(F9:H9),2)</f>
        <v>880</v>
      </c>
      <c r="K9" s="23">
        <f t="shared" ref="K9:K11" si="9">((E9/3)*(SUM(F9:H9)))</f>
        <v>880</v>
      </c>
      <c r="L9" s="24">
        <v>880</v>
      </c>
      <c r="M9" s="25">
        <f t="shared" si="3"/>
        <v>880</v>
      </c>
      <c r="N9" s="1"/>
      <c r="O9" s="1"/>
      <c r="P9" s="1"/>
      <c r="Q9" s="1"/>
    </row>
    <row r="10" spans="1:17" ht="15.75">
      <c r="A10" s="28">
        <v>4</v>
      </c>
      <c r="B10" s="31" t="s">
        <v>22</v>
      </c>
      <c r="C10" s="29" t="s">
        <v>13</v>
      </c>
      <c r="D10" s="32" t="s">
        <v>18</v>
      </c>
      <c r="E10" s="35">
        <v>1</v>
      </c>
      <c r="F10" s="33">
        <v>1700</v>
      </c>
      <c r="G10" s="19">
        <v>1770</v>
      </c>
      <c r="H10" s="20">
        <v>1750</v>
      </c>
      <c r="I10" s="21">
        <f t="shared" si="7"/>
        <v>2.0721559054390742E-2</v>
      </c>
      <c r="J10" s="22">
        <f t="shared" si="8"/>
        <v>1740</v>
      </c>
      <c r="K10" s="23">
        <v>11600</v>
      </c>
      <c r="L10" s="24">
        <v>1740</v>
      </c>
      <c r="M10" s="25">
        <f t="shared" si="3"/>
        <v>1740</v>
      </c>
      <c r="N10" s="1"/>
      <c r="O10" s="1"/>
      <c r="P10" s="1"/>
      <c r="Q10" s="1"/>
    </row>
    <row r="11" spans="1:17" ht="15.75">
      <c r="A11" s="28">
        <v>5</v>
      </c>
      <c r="B11" s="31" t="s">
        <v>24</v>
      </c>
      <c r="C11" s="29" t="s">
        <v>13</v>
      </c>
      <c r="D11" s="32" t="s">
        <v>18</v>
      </c>
      <c r="E11" s="35">
        <v>2</v>
      </c>
      <c r="F11" s="33">
        <v>1400</v>
      </c>
      <c r="G11" s="19">
        <v>1470</v>
      </c>
      <c r="H11" s="20">
        <v>1450</v>
      </c>
      <c r="I11" s="21">
        <f t="shared" si="7"/>
        <v>2.5038550524055479E-2</v>
      </c>
      <c r="J11" s="22">
        <f t="shared" si="8"/>
        <v>1440</v>
      </c>
      <c r="K11" s="23">
        <f t="shared" si="9"/>
        <v>2880</v>
      </c>
      <c r="L11" s="24">
        <v>1440</v>
      </c>
      <c r="M11" s="25">
        <f t="shared" si="3"/>
        <v>2880</v>
      </c>
      <c r="N11" s="1"/>
      <c r="O11" s="1"/>
      <c r="P11" s="1"/>
      <c r="Q11" s="1"/>
    </row>
    <row r="12" spans="1:17" ht="15.75">
      <c r="A12" s="28">
        <v>6</v>
      </c>
      <c r="B12" s="31" t="s">
        <v>23</v>
      </c>
      <c r="C12" s="29" t="s">
        <v>13</v>
      </c>
      <c r="D12" s="32" t="s">
        <v>18</v>
      </c>
      <c r="E12" s="35">
        <v>1</v>
      </c>
      <c r="F12" s="33">
        <v>1700</v>
      </c>
      <c r="G12" s="19">
        <v>1770</v>
      </c>
      <c r="H12" s="20">
        <v>1750</v>
      </c>
      <c r="I12" s="21">
        <f t="shared" ref="I12:I14" si="10">STDEVA(F12:H12)/(SUM(F12:H12)/COUNTIF(F12:H12,"&gt;0"))</f>
        <v>2.0721559054390742E-2</v>
      </c>
      <c r="J12" s="22">
        <f t="shared" ref="J12:J18" si="11">ROUND(AVERAGE(F12:H12),2)</f>
        <v>1740</v>
      </c>
      <c r="K12" s="23">
        <f t="shared" ref="K12:K18" si="12">((E12/3)*(SUM(F12:H12)))</f>
        <v>1740</v>
      </c>
      <c r="L12" s="24">
        <v>1740</v>
      </c>
      <c r="M12" s="25">
        <f t="shared" si="3"/>
        <v>1740</v>
      </c>
      <c r="N12" s="1"/>
      <c r="O12" s="1"/>
      <c r="P12" s="1"/>
      <c r="Q12" s="1"/>
    </row>
    <row r="13" spans="1:17" ht="20.25" customHeight="1">
      <c r="A13" s="28">
        <v>7</v>
      </c>
      <c r="B13" s="31" t="s">
        <v>34</v>
      </c>
      <c r="C13" s="29" t="s">
        <v>13</v>
      </c>
      <c r="D13" s="32" t="s">
        <v>18</v>
      </c>
      <c r="E13" s="35">
        <v>1</v>
      </c>
      <c r="F13" s="33">
        <v>900</v>
      </c>
      <c r="G13" s="19">
        <v>950</v>
      </c>
      <c r="H13" s="20">
        <v>930</v>
      </c>
      <c r="I13" s="21">
        <f t="shared" si="10"/>
        <v>2.7157677824714926E-2</v>
      </c>
      <c r="J13" s="22">
        <f t="shared" si="11"/>
        <v>926.67</v>
      </c>
      <c r="K13" s="23">
        <f t="shared" si="12"/>
        <v>926.66666666666663</v>
      </c>
      <c r="L13" s="24">
        <v>926.67</v>
      </c>
      <c r="M13" s="25">
        <f t="shared" si="3"/>
        <v>926.67</v>
      </c>
      <c r="N13" s="1"/>
      <c r="O13" s="1"/>
      <c r="P13" s="1"/>
      <c r="Q13" s="1"/>
    </row>
    <row r="14" spans="1:17" ht="22.5" customHeight="1">
      <c r="A14" s="26">
        <v>8</v>
      </c>
      <c r="B14" s="31" t="s">
        <v>25</v>
      </c>
      <c r="C14" s="18" t="s">
        <v>13</v>
      </c>
      <c r="D14" s="32" t="s">
        <v>18</v>
      </c>
      <c r="E14" s="35">
        <v>1</v>
      </c>
      <c r="F14" s="33">
        <v>2600</v>
      </c>
      <c r="G14" s="19">
        <v>2650</v>
      </c>
      <c r="H14" s="20">
        <v>2640</v>
      </c>
      <c r="I14" s="21">
        <f t="shared" si="10"/>
        <v>1.00598909165954E-2</v>
      </c>
      <c r="J14" s="22">
        <f t="shared" si="11"/>
        <v>2630</v>
      </c>
      <c r="K14" s="23">
        <f t="shared" si="12"/>
        <v>2630</v>
      </c>
      <c r="L14" s="24">
        <v>2630</v>
      </c>
      <c r="M14" s="25">
        <f t="shared" si="3"/>
        <v>2630</v>
      </c>
      <c r="N14" s="1"/>
      <c r="O14" s="1"/>
      <c r="P14" s="1"/>
      <c r="Q14" s="1"/>
    </row>
    <row r="15" spans="1:17" ht="15.75">
      <c r="A15" s="26">
        <v>9</v>
      </c>
      <c r="B15" s="31" t="s">
        <v>26</v>
      </c>
      <c r="C15" s="18" t="s">
        <v>13</v>
      </c>
      <c r="D15" s="32" t="s">
        <v>18</v>
      </c>
      <c r="E15" s="35">
        <v>1</v>
      </c>
      <c r="F15" s="33">
        <v>1100</v>
      </c>
      <c r="G15" s="19">
        <v>1160</v>
      </c>
      <c r="H15" s="20">
        <v>1140</v>
      </c>
      <c r="I15" s="21">
        <f t="shared" ref="I15" si="13">STDEVA(F15:H15)/(SUM(F15:H15)/COUNTIF(F15:H15,"&gt;0"))</f>
        <v>2.6956327617387296E-2</v>
      </c>
      <c r="J15" s="22">
        <f t="shared" si="11"/>
        <v>1133.33</v>
      </c>
      <c r="K15" s="23">
        <f t="shared" si="12"/>
        <v>1133.3333333333333</v>
      </c>
      <c r="L15" s="24">
        <v>1133.33</v>
      </c>
      <c r="M15" s="25">
        <f t="shared" si="3"/>
        <v>1133.33</v>
      </c>
      <c r="N15" s="1"/>
      <c r="O15" s="1"/>
      <c r="P15" s="1"/>
      <c r="Q15" s="1"/>
    </row>
    <row r="16" spans="1:17" ht="15.75">
      <c r="A16" s="26">
        <v>10</v>
      </c>
      <c r="B16" s="31" t="s">
        <v>35</v>
      </c>
      <c r="C16" s="18" t="s">
        <v>13</v>
      </c>
      <c r="D16" s="32" t="s">
        <v>18</v>
      </c>
      <c r="E16" s="35">
        <v>2</v>
      </c>
      <c r="F16" s="33">
        <v>1200</v>
      </c>
      <c r="G16" s="19">
        <v>1260</v>
      </c>
      <c r="H16" s="20">
        <v>1250</v>
      </c>
      <c r="I16" s="21">
        <f t="shared" ref="I16:I20" si="14">STDEVA(F16:H16)/(SUM(F16:H16)/COUNTIF(F16:H16,"&gt;0"))</f>
        <v>2.5993667819388017E-2</v>
      </c>
      <c r="J16" s="22">
        <f t="shared" si="11"/>
        <v>1236.67</v>
      </c>
      <c r="K16" s="23">
        <f t="shared" si="12"/>
        <v>2473.333333333333</v>
      </c>
      <c r="L16" s="24">
        <v>1236.67</v>
      </c>
      <c r="M16" s="25">
        <f t="shared" si="3"/>
        <v>2473.34</v>
      </c>
      <c r="N16" s="1"/>
      <c r="O16" s="1"/>
      <c r="P16" s="1"/>
      <c r="Q16" s="1"/>
    </row>
    <row r="17" spans="1:17" ht="22.5" customHeight="1">
      <c r="A17" s="26">
        <v>11</v>
      </c>
      <c r="B17" s="31" t="s">
        <v>27</v>
      </c>
      <c r="C17" s="18" t="s">
        <v>13</v>
      </c>
      <c r="D17" s="32" t="s">
        <v>18</v>
      </c>
      <c r="E17" s="35">
        <v>2</v>
      </c>
      <c r="F17" s="33">
        <v>1050</v>
      </c>
      <c r="G17" s="19">
        <v>1090</v>
      </c>
      <c r="H17" s="20">
        <v>1080</v>
      </c>
      <c r="I17" s="21">
        <f t="shared" si="14"/>
        <v>1.939440372173416E-2</v>
      </c>
      <c r="J17" s="22">
        <f t="shared" si="11"/>
        <v>1073.33</v>
      </c>
      <c r="K17" s="23">
        <f t="shared" si="12"/>
        <v>2146.6666666666665</v>
      </c>
      <c r="L17" s="24">
        <v>1073.33</v>
      </c>
      <c r="M17" s="25">
        <f t="shared" si="3"/>
        <v>2146.66</v>
      </c>
      <c r="N17" s="1"/>
      <c r="O17" s="1"/>
      <c r="P17" s="1"/>
      <c r="Q17" s="1"/>
    </row>
    <row r="18" spans="1:17" ht="15.75">
      <c r="A18" s="26">
        <v>12</v>
      </c>
      <c r="B18" s="31" t="s">
        <v>30</v>
      </c>
      <c r="C18" s="18" t="s">
        <v>13</v>
      </c>
      <c r="D18" s="32" t="s">
        <v>18</v>
      </c>
      <c r="E18" s="35">
        <v>2</v>
      </c>
      <c r="F18" s="33">
        <v>350</v>
      </c>
      <c r="G18" s="19">
        <v>380</v>
      </c>
      <c r="H18" s="20">
        <v>370</v>
      </c>
      <c r="I18" s="21">
        <f t="shared" si="14"/>
        <v>4.1659779045053087E-2</v>
      </c>
      <c r="J18" s="22">
        <f t="shared" si="11"/>
        <v>366.67</v>
      </c>
      <c r="K18" s="23">
        <f t="shared" si="12"/>
        <v>733.33333333333326</v>
      </c>
      <c r="L18" s="24">
        <v>366.67</v>
      </c>
      <c r="M18" s="25">
        <f t="shared" si="3"/>
        <v>733.34</v>
      </c>
      <c r="N18" s="1"/>
      <c r="O18" s="1"/>
      <c r="P18" s="1"/>
      <c r="Q18" s="1"/>
    </row>
    <row r="19" spans="1:17" ht="15.75">
      <c r="A19" s="26">
        <v>13</v>
      </c>
      <c r="B19" s="31" t="s">
        <v>36</v>
      </c>
      <c r="C19" s="18" t="s">
        <v>13</v>
      </c>
      <c r="D19" s="32" t="s">
        <v>18</v>
      </c>
      <c r="E19" s="35">
        <v>2</v>
      </c>
      <c r="F19" s="33">
        <v>1100</v>
      </c>
      <c r="G19" s="19">
        <v>1160</v>
      </c>
      <c r="H19" s="20">
        <v>1150</v>
      </c>
      <c r="I19" s="21">
        <f t="shared" si="14"/>
        <v>2.8280500765375235E-2</v>
      </c>
      <c r="J19" s="22">
        <f t="shared" ref="J19:J31" si="15">ROUND(AVERAGE(F19:H19),2)</f>
        <v>1136.67</v>
      </c>
      <c r="K19" s="23">
        <f t="shared" ref="K19:K23" si="16">((E19/3)*(SUM(F19:H19)))</f>
        <v>2273.333333333333</v>
      </c>
      <c r="L19" s="24">
        <v>1136.67</v>
      </c>
      <c r="M19" s="25">
        <f t="shared" si="3"/>
        <v>2273.34</v>
      </c>
      <c r="N19" s="1"/>
      <c r="O19" s="1"/>
      <c r="P19" s="1"/>
      <c r="Q19" s="1"/>
    </row>
    <row r="20" spans="1:17" ht="22.5" customHeight="1">
      <c r="A20" s="26">
        <v>14</v>
      </c>
      <c r="B20" s="31" t="s">
        <v>31</v>
      </c>
      <c r="C20" s="18" t="s">
        <v>13</v>
      </c>
      <c r="D20" s="32" t="s">
        <v>18</v>
      </c>
      <c r="E20" s="35">
        <v>2</v>
      </c>
      <c r="F20" s="33">
        <v>390</v>
      </c>
      <c r="G20" s="19">
        <v>430</v>
      </c>
      <c r="H20" s="20">
        <v>410</v>
      </c>
      <c r="I20" s="21">
        <f t="shared" si="14"/>
        <v>4.878048780487805E-2</v>
      </c>
      <c r="J20" s="22">
        <f t="shared" si="15"/>
        <v>410</v>
      </c>
      <c r="K20" s="23">
        <f t="shared" si="16"/>
        <v>820</v>
      </c>
      <c r="L20" s="24">
        <v>410</v>
      </c>
      <c r="M20" s="25">
        <f t="shared" si="3"/>
        <v>820</v>
      </c>
      <c r="N20" s="1"/>
      <c r="O20" s="1"/>
      <c r="P20" s="1"/>
      <c r="Q20" s="1"/>
    </row>
    <row r="21" spans="1:17" ht="15.75">
      <c r="A21" s="27">
        <v>15</v>
      </c>
      <c r="B21" s="31" t="s">
        <v>32</v>
      </c>
      <c r="C21" s="18" t="s">
        <v>13</v>
      </c>
      <c r="D21" s="32" t="s">
        <v>18</v>
      </c>
      <c r="E21" s="35">
        <v>2</v>
      </c>
      <c r="F21" s="33">
        <v>350</v>
      </c>
      <c r="G21" s="19">
        <v>380</v>
      </c>
      <c r="H21" s="20">
        <v>370</v>
      </c>
      <c r="I21" s="21">
        <f t="shared" ref="I21" si="17">STDEVA(F21:H21)/(SUM(F21:H21)/COUNTIF(F21:H21,"&gt;0"))</f>
        <v>4.1659779045053087E-2</v>
      </c>
      <c r="J21" s="22">
        <f t="shared" si="15"/>
        <v>366.67</v>
      </c>
      <c r="K21" s="23">
        <f t="shared" si="16"/>
        <v>733.33333333333326</v>
      </c>
      <c r="L21" s="24">
        <v>366.67</v>
      </c>
      <c r="M21" s="25">
        <f t="shared" ref="M21:M31" si="18">E21*L21</f>
        <v>733.34</v>
      </c>
      <c r="N21" s="1"/>
      <c r="O21" s="1"/>
      <c r="P21" s="1"/>
      <c r="Q21" s="1"/>
    </row>
    <row r="22" spans="1:17" ht="15.75">
      <c r="A22" s="27">
        <v>16</v>
      </c>
      <c r="B22" s="31" t="s">
        <v>37</v>
      </c>
      <c r="C22" s="18" t="s">
        <v>13</v>
      </c>
      <c r="D22" s="32" t="s">
        <v>18</v>
      </c>
      <c r="E22" s="35">
        <v>1</v>
      </c>
      <c r="F22" s="33">
        <v>1770</v>
      </c>
      <c r="G22" s="19">
        <v>1800</v>
      </c>
      <c r="H22" s="20">
        <v>1790</v>
      </c>
      <c r="I22" s="21">
        <f t="shared" ref="I22:I31" si="19">STDEVA(F22:H22)/(SUM(F22:H22)/COUNTIF(F22:H22,"&gt;0"))</f>
        <v>8.5495815204400007E-3</v>
      </c>
      <c r="J22" s="22">
        <f t="shared" si="15"/>
        <v>1786.67</v>
      </c>
      <c r="K22" s="23">
        <f t="shared" si="16"/>
        <v>1786.6666666666665</v>
      </c>
      <c r="L22" s="24">
        <v>1786.67</v>
      </c>
      <c r="M22" s="25">
        <f t="shared" si="18"/>
        <v>1786.67</v>
      </c>
      <c r="N22" s="1"/>
      <c r="O22" s="1"/>
      <c r="P22" s="1"/>
      <c r="Q22" s="1"/>
    </row>
    <row r="23" spans="1:17" ht="21" customHeight="1">
      <c r="A23" s="27">
        <v>17</v>
      </c>
      <c r="B23" s="31" t="s">
        <v>38</v>
      </c>
      <c r="C23" s="18" t="s">
        <v>13</v>
      </c>
      <c r="D23" s="32" t="s">
        <v>18</v>
      </c>
      <c r="E23" s="35">
        <v>1</v>
      </c>
      <c r="F23" s="33">
        <v>700</v>
      </c>
      <c r="G23" s="19">
        <v>750</v>
      </c>
      <c r="H23" s="20">
        <v>740</v>
      </c>
      <c r="I23" s="21">
        <f t="shared" si="19"/>
        <v>3.6243168644720415E-2</v>
      </c>
      <c r="J23" s="22">
        <f t="shared" si="15"/>
        <v>730</v>
      </c>
      <c r="K23" s="23">
        <f t="shared" si="16"/>
        <v>730</v>
      </c>
      <c r="L23" s="24">
        <v>730</v>
      </c>
      <c r="M23" s="25">
        <f t="shared" si="18"/>
        <v>730</v>
      </c>
      <c r="N23" s="1"/>
      <c r="O23" s="1"/>
      <c r="P23" s="1"/>
      <c r="Q23" s="1"/>
    </row>
    <row r="24" spans="1:17" ht="15.75">
      <c r="A24" s="27">
        <v>18</v>
      </c>
      <c r="B24" s="31" t="s">
        <v>39</v>
      </c>
      <c r="C24" s="18" t="s">
        <v>13</v>
      </c>
      <c r="D24" s="32" t="s">
        <v>18</v>
      </c>
      <c r="E24" s="35">
        <v>1</v>
      </c>
      <c r="F24" s="33">
        <v>1100</v>
      </c>
      <c r="G24" s="19">
        <v>1150</v>
      </c>
      <c r="H24" s="20">
        <v>1140</v>
      </c>
      <c r="I24" s="21">
        <f t="shared" si="19"/>
        <v>2.3413728416500801E-2</v>
      </c>
      <c r="J24" s="22">
        <f t="shared" si="15"/>
        <v>1130</v>
      </c>
      <c r="K24" s="23">
        <v>11600</v>
      </c>
      <c r="L24" s="24">
        <v>1130</v>
      </c>
      <c r="M24" s="25">
        <f t="shared" si="18"/>
        <v>1130</v>
      </c>
      <c r="N24" s="1"/>
      <c r="O24" s="1"/>
      <c r="P24" s="1"/>
      <c r="Q24" s="1"/>
    </row>
    <row r="25" spans="1:17" ht="15.75">
      <c r="A25" s="27">
        <v>19</v>
      </c>
      <c r="B25" s="31" t="s">
        <v>40</v>
      </c>
      <c r="C25" s="18" t="s">
        <v>13</v>
      </c>
      <c r="D25" s="32" t="s">
        <v>18</v>
      </c>
      <c r="E25" s="35">
        <v>1</v>
      </c>
      <c r="F25" s="33">
        <v>1050</v>
      </c>
      <c r="G25" s="19">
        <v>1080</v>
      </c>
      <c r="H25" s="20">
        <v>1070</v>
      </c>
      <c r="I25" s="21">
        <f t="shared" si="19"/>
        <v>1.4320549046737E-2</v>
      </c>
      <c r="J25" s="22">
        <f t="shared" si="15"/>
        <v>1066.67</v>
      </c>
      <c r="K25" s="23">
        <f t="shared" ref="K25:K31" si="20">((E25/3)*(SUM(F25:H25)))</f>
        <v>1066.6666666666665</v>
      </c>
      <c r="L25" s="24">
        <v>1066.67</v>
      </c>
      <c r="M25" s="25">
        <f t="shared" si="18"/>
        <v>1066.67</v>
      </c>
      <c r="N25" s="1"/>
      <c r="O25" s="1"/>
      <c r="P25" s="1"/>
      <c r="Q25" s="1"/>
    </row>
    <row r="26" spans="1:17" ht="15.75">
      <c r="A26" s="27">
        <v>20</v>
      </c>
      <c r="B26" s="31" t="s">
        <v>41</v>
      </c>
      <c r="C26" s="18" t="s">
        <v>13</v>
      </c>
      <c r="D26" s="32" t="s">
        <v>18</v>
      </c>
      <c r="E26" s="35">
        <v>1</v>
      </c>
      <c r="F26" s="33">
        <v>1600</v>
      </c>
      <c r="G26" s="19">
        <v>1650</v>
      </c>
      <c r="H26" s="20">
        <v>1640</v>
      </c>
      <c r="I26" s="21">
        <f t="shared" si="19"/>
        <v>1.6231603135365587E-2</v>
      </c>
      <c r="J26" s="22">
        <f t="shared" si="15"/>
        <v>1630</v>
      </c>
      <c r="K26" s="23">
        <f t="shared" si="20"/>
        <v>1630</v>
      </c>
      <c r="L26" s="24">
        <v>1630</v>
      </c>
      <c r="M26" s="25">
        <f t="shared" si="18"/>
        <v>1630</v>
      </c>
      <c r="N26" s="1"/>
      <c r="O26" s="1"/>
      <c r="P26" s="1"/>
      <c r="Q26" s="1"/>
    </row>
    <row r="27" spans="1:17" ht="17.25" customHeight="1">
      <c r="A27" s="27">
        <v>21</v>
      </c>
      <c r="B27" s="31" t="s">
        <v>40</v>
      </c>
      <c r="C27" s="18" t="s">
        <v>13</v>
      </c>
      <c r="D27" s="32" t="s">
        <v>18</v>
      </c>
      <c r="E27" s="35">
        <v>1</v>
      </c>
      <c r="F27" s="33">
        <v>1100</v>
      </c>
      <c r="G27" s="19">
        <v>1160</v>
      </c>
      <c r="H27" s="20">
        <v>1150</v>
      </c>
      <c r="I27" s="21">
        <f t="shared" si="19"/>
        <v>2.8280500765375235E-2</v>
      </c>
      <c r="J27" s="22">
        <f t="shared" si="15"/>
        <v>1136.67</v>
      </c>
      <c r="K27" s="23">
        <f t="shared" si="20"/>
        <v>1136.6666666666665</v>
      </c>
      <c r="L27" s="24">
        <v>1136.67</v>
      </c>
      <c r="M27" s="25">
        <f t="shared" si="18"/>
        <v>1136.67</v>
      </c>
      <c r="N27" s="1"/>
      <c r="O27" s="1"/>
      <c r="P27" s="1"/>
      <c r="Q27" s="1"/>
    </row>
    <row r="28" spans="1:17" ht="18.75" customHeight="1">
      <c r="A28" s="27">
        <v>22</v>
      </c>
      <c r="B28" s="17" t="s">
        <v>43</v>
      </c>
      <c r="C28" s="18" t="s">
        <v>13</v>
      </c>
      <c r="D28" s="32" t="s">
        <v>45</v>
      </c>
      <c r="E28" s="35">
        <v>6</v>
      </c>
      <c r="F28" s="33">
        <v>2800</v>
      </c>
      <c r="G28" s="19">
        <v>2850</v>
      </c>
      <c r="H28" s="20">
        <v>2840</v>
      </c>
      <c r="I28" s="21">
        <f t="shared" si="19"/>
        <v>9.3489445620656905E-3</v>
      </c>
      <c r="J28" s="22">
        <f t="shared" si="15"/>
        <v>2830</v>
      </c>
      <c r="K28" s="23">
        <f t="shared" si="20"/>
        <v>16980</v>
      </c>
      <c r="L28" s="24">
        <v>2830</v>
      </c>
      <c r="M28" s="25">
        <f t="shared" si="18"/>
        <v>16980</v>
      </c>
      <c r="N28" s="1"/>
      <c r="O28" s="1"/>
      <c r="P28" s="1"/>
      <c r="Q28" s="1"/>
    </row>
    <row r="29" spans="1:17" ht="15.75">
      <c r="A29" s="27">
        <v>23</v>
      </c>
      <c r="B29" s="17" t="s">
        <v>43</v>
      </c>
      <c r="C29" s="18" t="s">
        <v>13</v>
      </c>
      <c r="D29" s="32" t="s">
        <v>45</v>
      </c>
      <c r="E29" s="35">
        <v>1</v>
      </c>
      <c r="F29" s="33">
        <v>2600</v>
      </c>
      <c r="G29" s="19">
        <v>2650</v>
      </c>
      <c r="H29" s="20">
        <v>2640</v>
      </c>
      <c r="I29" s="21">
        <f t="shared" si="19"/>
        <v>1.00598909165954E-2</v>
      </c>
      <c r="J29" s="22">
        <f t="shared" si="15"/>
        <v>2630</v>
      </c>
      <c r="K29" s="23">
        <f t="shared" si="20"/>
        <v>2630</v>
      </c>
      <c r="L29" s="24">
        <v>2630</v>
      </c>
      <c r="M29" s="25">
        <f t="shared" si="18"/>
        <v>2630</v>
      </c>
      <c r="N29" s="1"/>
      <c r="O29" s="1"/>
      <c r="P29" s="1"/>
      <c r="Q29" s="1"/>
    </row>
    <row r="30" spans="1:17" ht="21" customHeight="1">
      <c r="A30" s="27">
        <v>24</v>
      </c>
      <c r="B30" s="17" t="s">
        <v>42</v>
      </c>
      <c r="C30" s="18" t="s">
        <v>13</v>
      </c>
      <c r="D30" s="32" t="s">
        <v>18</v>
      </c>
      <c r="E30" s="35">
        <v>51</v>
      </c>
      <c r="F30" s="33">
        <v>480</v>
      </c>
      <c r="G30" s="19">
        <v>495</v>
      </c>
      <c r="H30" s="20">
        <v>490</v>
      </c>
      <c r="I30" s="21">
        <f t="shared" si="19"/>
        <v>1.5640190085173516E-2</v>
      </c>
      <c r="J30" s="22">
        <f t="shared" si="15"/>
        <v>488.33</v>
      </c>
      <c r="K30" s="23">
        <f t="shared" si="20"/>
        <v>24905</v>
      </c>
      <c r="L30" s="24">
        <v>488.33</v>
      </c>
      <c r="M30" s="25">
        <f t="shared" si="18"/>
        <v>24904.829999999998</v>
      </c>
      <c r="N30" s="1"/>
      <c r="O30" s="1"/>
      <c r="P30" s="1"/>
      <c r="Q30" s="1"/>
    </row>
    <row r="31" spans="1:17" ht="15.75">
      <c r="A31" s="27">
        <v>25</v>
      </c>
      <c r="B31" s="17" t="s">
        <v>44</v>
      </c>
      <c r="C31" s="18" t="s">
        <v>13</v>
      </c>
      <c r="D31" s="32" t="s">
        <v>46</v>
      </c>
      <c r="E31" s="35">
        <v>6</v>
      </c>
      <c r="F31" s="33">
        <v>630</v>
      </c>
      <c r="G31" s="19">
        <v>645</v>
      </c>
      <c r="H31" s="20">
        <v>640</v>
      </c>
      <c r="I31" s="21">
        <f t="shared" si="19"/>
        <v>1.1964949595184961E-2</v>
      </c>
      <c r="J31" s="22">
        <f t="shared" si="15"/>
        <v>638.33000000000004</v>
      </c>
      <c r="K31" s="23">
        <f t="shared" si="20"/>
        <v>3830</v>
      </c>
      <c r="L31" s="24">
        <v>638.33000000000004</v>
      </c>
      <c r="M31" s="25">
        <f t="shared" si="18"/>
        <v>3829.9800000000005</v>
      </c>
      <c r="N31" s="1"/>
      <c r="O31" s="1"/>
      <c r="P31" s="1"/>
      <c r="Q31" s="1"/>
    </row>
    <row r="32" spans="1:17">
      <c r="A32" s="12"/>
      <c r="B32" s="37" t="s">
        <v>9</v>
      </c>
      <c r="C32" s="38"/>
      <c r="D32" s="38"/>
      <c r="E32" s="39"/>
      <c r="F32" s="38"/>
      <c r="G32" s="38"/>
      <c r="H32" s="38"/>
      <c r="I32" s="38"/>
      <c r="J32" s="38"/>
      <c r="K32" s="38"/>
      <c r="L32" s="40"/>
      <c r="M32" s="13">
        <f>SUM(M7:M31)</f>
        <v>166918.24</v>
      </c>
      <c r="N32" s="1"/>
      <c r="O32" s="1"/>
      <c r="P32" s="1"/>
      <c r="Q32" s="1"/>
    </row>
    <row r="33" spans="1:17" ht="47.25" customHeight="1">
      <c r="A33" s="5"/>
      <c r="B33" s="41" t="s">
        <v>15</v>
      </c>
      <c r="C33" s="41"/>
      <c r="D33" s="41"/>
      <c r="E33" s="41"/>
      <c r="F33" s="41"/>
      <c r="G33" s="41"/>
      <c r="H33" s="41"/>
      <c r="I33" s="41"/>
      <c r="J33" s="41"/>
      <c r="K33" s="41"/>
      <c r="L33" s="6"/>
      <c r="M33" s="7"/>
      <c r="N33" s="5"/>
      <c r="O33" s="5"/>
      <c r="P33" s="5"/>
      <c r="Q33" s="5"/>
    </row>
    <row r="34" spans="1:17">
      <c r="A34" s="5"/>
      <c r="B34" s="36" t="s">
        <v>16</v>
      </c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5"/>
      <c r="P34" s="5"/>
      <c r="Q34" s="5"/>
    </row>
    <row r="38" spans="1:17">
      <c r="A38" s="5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5"/>
      <c r="P38" s="5"/>
      <c r="Q38" s="5"/>
    </row>
  </sheetData>
  <mergeCells count="14">
    <mergeCell ref="K1:M1"/>
    <mergeCell ref="C2:M2"/>
    <mergeCell ref="I4:J4"/>
    <mergeCell ref="K4:M4"/>
    <mergeCell ref="B4:B5"/>
    <mergeCell ref="C4:C5"/>
    <mergeCell ref="D4:D5"/>
    <mergeCell ref="E4:E5"/>
    <mergeCell ref="B38:N38"/>
    <mergeCell ref="B32:L32"/>
    <mergeCell ref="B33:K33"/>
    <mergeCell ref="B34:N34"/>
    <mergeCell ref="A4:A5"/>
    <mergeCell ref="F4:H4"/>
  </mergeCells>
  <conditionalFormatting sqref="I9">
    <cfRule type="cellIs" dxfId="49" priority="150" stopIfTrue="1" operator="greaterThan">
      <formula>0.33</formula>
    </cfRule>
  </conditionalFormatting>
  <conditionalFormatting sqref="I9">
    <cfRule type="cellIs" dxfId="48" priority="149" stopIfTrue="1" operator="greaterThan">
      <formula>0.33</formula>
    </cfRule>
  </conditionalFormatting>
  <conditionalFormatting sqref="I8">
    <cfRule type="cellIs" dxfId="47" priority="148" stopIfTrue="1" operator="greaterThan">
      <formula>0.33</formula>
    </cfRule>
  </conditionalFormatting>
  <conditionalFormatting sqref="I8">
    <cfRule type="cellIs" dxfId="46" priority="147" stopIfTrue="1" operator="greaterThan">
      <formula>0.33</formula>
    </cfRule>
  </conditionalFormatting>
  <conditionalFormatting sqref="I7">
    <cfRule type="cellIs" dxfId="45" priority="146" stopIfTrue="1" operator="greaterThan">
      <formula>0.33</formula>
    </cfRule>
  </conditionalFormatting>
  <conditionalFormatting sqref="I7">
    <cfRule type="cellIs" dxfId="44" priority="145" stopIfTrue="1" operator="greaterThan">
      <formula>0.33</formula>
    </cfRule>
  </conditionalFormatting>
  <conditionalFormatting sqref="I12">
    <cfRule type="cellIs" dxfId="43" priority="144" stopIfTrue="1" operator="greaterThan">
      <formula>0.33</formula>
    </cfRule>
  </conditionalFormatting>
  <conditionalFormatting sqref="I12">
    <cfRule type="cellIs" dxfId="42" priority="143" stopIfTrue="1" operator="greaterThan">
      <formula>0.33</formula>
    </cfRule>
  </conditionalFormatting>
  <conditionalFormatting sqref="I11">
    <cfRule type="cellIs" dxfId="41" priority="142" stopIfTrue="1" operator="greaterThan">
      <formula>0.33</formula>
    </cfRule>
  </conditionalFormatting>
  <conditionalFormatting sqref="I11">
    <cfRule type="cellIs" dxfId="40" priority="141" stopIfTrue="1" operator="greaterThan">
      <formula>0.33</formula>
    </cfRule>
  </conditionalFormatting>
  <conditionalFormatting sqref="I10">
    <cfRule type="cellIs" dxfId="39" priority="140" stopIfTrue="1" operator="greaterThan">
      <formula>0.33</formula>
    </cfRule>
  </conditionalFormatting>
  <conditionalFormatting sqref="I10">
    <cfRule type="cellIs" dxfId="38" priority="139" stopIfTrue="1" operator="greaterThan">
      <formula>0.33</formula>
    </cfRule>
  </conditionalFormatting>
  <conditionalFormatting sqref="I14">
    <cfRule type="cellIs" dxfId="37" priority="136" stopIfTrue="1" operator="greaterThan">
      <formula>0.33</formula>
    </cfRule>
  </conditionalFormatting>
  <conditionalFormatting sqref="I14">
    <cfRule type="cellIs" dxfId="36" priority="135" stopIfTrue="1" operator="greaterThan">
      <formula>0.33</formula>
    </cfRule>
  </conditionalFormatting>
  <conditionalFormatting sqref="I13">
    <cfRule type="cellIs" dxfId="35" priority="134" stopIfTrue="1" operator="greaterThan">
      <formula>0.33</formula>
    </cfRule>
  </conditionalFormatting>
  <conditionalFormatting sqref="I13">
    <cfRule type="cellIs" dxfId="34" priority="133" stopIfTrue="1" operator="greaterThan">
      <formula>0.33</formula>
    </cfRule>
  </conditionalFormatting>
  <conditionalFormatting sqref="I17">
    <cfRule type="cellIs" dxfId="33" priority="132" stopIfTrue="1" operator="greaterThan">
      <formula>0.33</formula>
    </cfRule>
  </conditionalFormatting>
  <conditionalFormatting sqref="I17">
    <cfRule type="cellIs" dxfId="32" priority="131" stopIfTrue="1" operator="greaterThan">
      <formula>0.33</formula>
    </cfRule>
  </conditionalFormatting>
  <conditionalFormatting sqref="I16">
    <cfRule type="cellIs" dxfId="31" priority="130" stopIfTrue="1" operator="greaterThan">
      <formula>0.33</formula>
    </cfRule>
  </conditionalFormatting>
  <conditionalFormatting sqref="I16">
    <cfRule type="cellIs" dxfId="30" priority="129" stopIfTrue="1" operator="greaterThan">
      <formula>0.33</formula>
    </cfRule>
  </conditionalFormatting>
  <conditionalFormatting sqref="I15">
    <cfRule type="cellIs" dxfId="29" priority="128" stopIfTrue="1" operator="greaterThan">
      <formula>0.33</formula>
    </cfRule>
  </conditionalFormatting>
  <conditionalFormatting sqref="I15">
    <cfRule type="cellIs" dxfId="28" priority="127" stopIfTrue="1" operator="greaterThan">
      <formula>0.33</formula>
    </cfRule>
  </conditionalFormatting>
  <conditionalFormatting sqref="I19">
    <cfRule type="cellIs" dxfId="27" priority="126" stopIfTrue="1" operator="greaterThan">
      <formula>0.33</formula>
    </cfRule>
  </conditionalFormatting>
  <conditionalFormatting sqref="I19">
    <cfRule type="cellIs" dxfId="26" priority="125" stopIfTrue="1" operator="greaterThan">
      <formula>0.33</formula>
    </cfRule>
  </conditionalFormatting>
  <conditionalFormatting sqref="I18">
    <cfRule type="cellIs" dxfId="25" priority="124" stopIfTrue="1" operator="greaterThan">
      <formula>0.33</formula>
    </cfRule>
  </conditionalFormatting>
  <conditionalFormatting sqref="I18">
    <cfRule type="cellIs" dxfId="24" priority="123" stopIfTrue="1" operator="greaterThan">
      <formula>0.33</formula>
    </cfRule>
  </conditionalFormatting>
  <conditionalFormatting sqref="I20">
    <cfRule type="cellIs" dxfId="23" priority="116" stopIfTrue="1" operator="greaterThan">
      <formula>0.33</formula>
    </cfRule>
  </conditionalFormatting>
  <conditionalFormatting sqref="I20">
    <cfRule type="cellIs" dxfId="22" priority="115" stopIfTrue="1" operator="greaterThan">
      <formula>0.33</formula>
    </cfRule>
  </conditionalFormatting>
  <conditionalFormatting sqref="I23">
    <cfRule type="cellIs" dxfId="21" priority="28" stopIfTrue="1" operator="greaterThan">
      <formula>0.33</formula>
    </cfRule>
  </conditionalFormatting>
  <conditionalFormatting sqref="I23">
    <cfRule type="cellIs" dxfId="20" priority="27" stopIfTrue="1" operator="greaterThan">
      <formula>0.33</formula>
    </cfRule>
  </conditionalFormatting>
  <conditionalFormatting sqref="I22">
    <cfRule type="cellIs" dxfId="19" priority="26" stopIfTrue="1" operator="greaterThan">
      <formula>0.33</formula>
    </cfRule>
  </conditionalFormatting>
  <conditionalFormatting sqref="I22">
    <cfRule type="cellIs" dxfId="18" priority="25" stopIfTrue="1" operator="greaterThan">
      <formula>0.33</formula>
    </cfRule>
  </conditionalFormatting>
  <conditionalFormatting sqref="I21">
    <cfRule type="cellIs" dxfId="17" priority="24" stopIfTrue="1" operator="greaterThan">
      <formula>0.33</formula>
    </cfRule>
  </conditionalFormatting>
  <conditionalFormatting sqref="I21">
    <cfRule type="cellIs" dxfId="16" priority="23" stopIfTrue="1" operator="greaterThan">
      <formula>0.33</formula>
    </cfRule>
  </conditionalFormatting>
  <conditionalFormatting sqref="I26">
    <cfRule type="cellIs" dxfId="15" priority="22" stopIfTrue="1" operator="greaterThan">
      <formula>0.33</formula>
    </cfRule>
  </conditionalFormatting>
  <conditionalFormatting sqref="I26">
    <cfRule type="cellIs" dxfId="14" priority="21" stopIfTrue="1" operator="greaterThan">
      <formula>0.33</formula>
    </cfRule>
  </conditionalFormatting>
  <conditionalFormatting sqref="I25">
    <cfRule type="cellIs" dxfId="13" priority="20" stopIfTrue="1" operator="greaterThan">
      <formula>0.33</formula>
    </cfRule>
  </conditionalFormatting>
  <conditionalFormatting sqref="I25">
    <cfRule type="cellIs" dxfId="12" priority="19" stopIfTrue="1" operator="greaterThan">
      <formula>0.33</formula>
    </cfRule>
  </conditionalFormatting>
  <conditionalFormatting sqref="I24">
    <cfRule type="cellIs" dxfId="11" priority="18" stopIfTrue="1" operator="greaterThan">
      <formula>0.33</formula>
    </cfRule>
  </conditionalFormatting>
  <conditionalFormatting sqref="I24">
    <cfRule type="cellIs" dxfId="10" priority="17" stopIfTrue="1" operator="greaterThan">
      <formula>0.33</formula>
    </cfRule>
  </conditionalFormatting>
  <conditionalFormatting sqref="I28">
    <cfRule type="cellIs" dxfId="9" priority="16" stopIfTrue="1" operator="greaterThan">
      <formula>0.33</formula>
    </cfRule>
  </conditionalFormatting>
  <conditionalFormatting sqref="I28">
    <cfRule type="cellIs" dxfId="8" priority="15" stopIfTrue="1" operator="greaterThan">
      <formula>0.33</formula>
    </cfRule>
  </conditionalFormatting>
  <conditionalFormatting sqref="I27">
    <cfRule type="cellIs" dxfId="7" priority="14" stopIfTrue="1" operator="greaterThan">
      <formula>0.33</formula>
    </cfRule>
  </conditionalFormatting>
  <conditionalFormatting sqref="I27">
    <cfRule type="cellIs" dxfId="6" priority="13" stopIfTrue="1" operator="greaterThan">
      <formula>0.33</formula>
    </cfRule>
  </conditionalFormatting>
  <conditionalFormatting sqref="I31">
    <cfRule type="cellIs" dxfId="5" priority="12" stopIfTrue="1" operator="greaterThan">
      <formula>0.33</formula>
    </cfRule>
  </conditionalFormatting>
  <conditionalFormatting sqref="I31">
    <cfRule type="cellIs" dxfId="4" priority="11" stopIfTrue="1" operator="greaterThan">
      <formula>0.33</formula>
    </cfRule>
  </conditionalFormatting>
  <conditionalFormatting sqref="I30">
    <cfRule type="cellIs" dxfId="3" priority="10" stopIfTrue="1" operator="greaterThan">
      <formula>0.33</formula>
    </cfRule>
  </conditionalFormatting>
  <conditionalFormatting sqref="I30">
    <cfRule type="cellIs" dxfId="2" priority="9" stopIfTrue="1" operator="greaterThan">
      <formula>0.33</formula>
    </cfRule>
  </conditionalFormatting>
  <conditionalFormatting sqref="I29">
    <cfRule type="cellIs" dxfId="1" priority="8" stopIfTrue="1" operator="greaterThan">
      <formula>0.33</formula>
    </cfRule>
  </conditionalFormatting>
  <conditionalFormatting sqref="I29">
    <cfRule type="cellIs" dxfId="0" priority="7" stopIfTrue="1" operator="greaterThan">
      <formula>0.33</formula>
    </cfRule>
  </conditionalFormatting>
  <pageMargins left="0.7" right="0.7" top="0.75" bottom="0.75" header="0.3" footer="0.3"/>
  <pageSetup paperSize="9" scale="5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НМЦД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2025-10-01T15:25:06Z</dcterms:modified>
</cp:coreProperties>
</file>